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20496" windowHeight="7752" tabRatio="669" activeTab="3"/>
  </bookViews>
  <sheets>
    <sheet name="Créditos " sheetId="4" r:id="rId1"/>
    <sheet name="Ingredientes" sheetId="9" r:id="rId2"/>
    <sheet name="Nutrientes" sheetId="7" r:id="rId3"/>
    <sheet name="Formulação" sheetId="6" r:id="rId4"/>
    <sheet name="Gráficos" sheetId="10" r:id="rId5"/>
    <sheet name="Especificações do alimento" sheetId="8" r:id="rId6"/>
    <sheet name="Fabricação" sheetId="1" r:id="rId7"/>
    <sheet name="Feuil1" sheetId="14" r:id="rId8"/>
  </sheets>
  <definedNames>
    <definedName name="anscount" hidden="1">3</definedName>
    <definedName name="Celulose">Formulação!$AU$6</definedName>
    <definedName name="limcount" hidden="1">3</definedName>
    <definedName name="sencount" hidden="1">16</definedName>
    <definedName name="solver_adj" localSheetId="3" hidden="1">Formulação!$E$8:$E$32</definedName>
    <definedName name="solver_cvg" localSheetId="3" hidden="1">0.01</definedName>
    <definedName name="solver_drv" localSheetId="3" hidden="1">1</definedName>
    <definedName name="solver_eng" localSheetId="3" hidden="1">2</definedName>
    <definedName name="solver_est" localSheetId="3" hidden="1">1</definedName>
    <definedName name="solver_itr" localSheetId="3" hidden="1">100</definedName>
    <definedName name="solver_lhs1" localSheetId="3" hidden="1">Formulação!$D$13</definedName>
    <definedName name="solver_lhs10" localSheetId="3" hidden="1">Formulação!$D$12</definedName>
    <definedName name="solver_lhs100" localSheetId="3" hidden="1">Formulação!$J$14</definedName>
    <definedName name="solver_lhs101" localSheetId="3" hidden="1">Formulação!$J$29</definedName>
    <definedName name="solver_lhs102" localSheetId="3" hidden="1">Formulação!$J$25</definedName>
    <definedName name="solver_lhs103" localSheetId="3" hidden="1">Formulação!$J$23</definedName>
    <definedName name="solver_lhs104" localSheetId="3" hidden="1">Formulação!$E$12</definedName>
    <definedName name="solver_lhs105" localSheetId="3" hidden="1">Formulação!$J$31</definedName>
    <definedName name="solver_lhs106" localSheetId="3" hidden="1">Formulação!$J$30</definedName>
    <definedName name="solver_lhs107" localSheetId="3" hidden="1">Formulação!$J$34</definedName>
    <definedName name="solver_lhs108" localSheetId="3" hidden="1">Formulação!$J$40</definedName>
    <definedName name="solver_lhs109" localSheetId="3" hidden="1">Formulação!$J$36</definedName>
    <definedName name="solver_lhs11" localSheetId="3" hidden="1">Formulação!$D$10</definedName>
    <definedName name="solver_lhs110" localSheetId="3" hidden="1">Formulação!$J$37</definedName>
    <definedName name="solver_lhs111" localSheetId="3" hidden="1">Formulação!$J$35</definedName>
    <definedName name="solver_lhs112" localSheetId="3" hidden="1">Formulação!$J$38</definedName>
    <definedName name="solver_lhs113" localSheetId="3" hidden="1">Formulação!$J$33</definedName>
    <definedName name="solver_lhs114" localSheetId="3" hidden="1">Formulação!$J$32</definedName>
    <definedName name="solver_lhs115" localSheetId="3" hidden="1">Formulação!$S$34</definedName>
    <definedName name="solver_lhs116" localSheetId="3" hidden="1">Formulação!$J$8</definedName>
    <definedName name="solver_lhs117" localSheetId="3" hidden="1">Formulação!$J$41</definedName>
    <definedName name="solver_lhs118" localSheetId="3" hidden="1">Formulação!$J$39</definedName>
    <definedName name="solver_lhs119" localSheetId="3" hidden="1">Formulação!$J$9</definedName>
    <definedName name="solver_lhs12" localSheetId="3" hidden="1">Formulação!$D$23</definedName>
    <definedName name="solver_lhs120" localSheetId="3" hidden="1">Formulação!$S$34</definedName>
    <definedName name="solver_lhs13" localSheetId="3" hidden="1">Formulação!$D$22</definedName>
    <definedName name="solver_lhs14" localSheetId="3" hidden="1">Formulação!$D$25</definedName>
    <definedName name="solver_lhs15" localSheetId="3" hidden="1">Formulação!$D$24</definedName>
    <definedName name="solver_lhs16" localSheetId="3" hidden="1">Formulação!$D$26</definedName>
    <definedName name="solver_lhs17" localSheetId="3" hidden="1">Formulação!$D$19</definedName>
    <definedName name="solver_lhs18" localSheetId="3" hidden="1">Formulação!$D$28</definedName>
    <definedName name="solver_lhs19" localSheetId="3" hidden="1">Formulação!$D$32</definedName>
    <definedName name="solver_lhs2" localSheetId="3" hidden="1">Formulação!$D$11</definedName>
    <definedName name="solver_lhs20" localSheetId="3" hidden="1">Formulação!$D$30</definedName>
    <definedName name="solver_lhs21" localSheetId="3" hidden="1">Formulação!$E$10</definedName>
    <definedName name="solver_lhs22" localSheetId="3" hidden="1">Formulação!$D$27</definedName>
    <definedName name="solver_lhs23" localSheetId="3" hidden="1">Formulação!$E$11</definedName>
    <definedName name="solver_lhs24" localSheetId="3" hidden="1">Formulação!$D$8</definedName>
    <definedName name="solver_lhs25" localSheetId="3" hidden="1">Formulação!$E$15</definedName>
    <definedName name="solver_lhs26" localSheetId="3" hidden="1">Formulação!$E$13</definedName>
    <definedName name="solver_lhs27" localSheetId="3" hidden="1">Formulação!$D$29</definedName>
    <definedName name="solver_lhs28" localSheetId="3" hidden="1">Formulação!$E$21</definedName>
    <definedName name="solver_lhs29" localSheetId="3" hidden="1">Formulação!$E$20</definedName>
    <definedName name="solver_lhs3" localSheetId="3" hidden="1">Formulação!$D$15</definedName>
    <definedName name="solver_lhs30" localSheetId="3" hidden="1">Formulação!$E$18</definedName>
    <definedName name="solver_lhs31" localSheetId="3" hidden="1">Formulação!$E$27</definedName>
    <definedName name="solver_lhs32" localSheetId="3" hidden="1">Formulação!$E$17</definedName>
    <definedName name="solver_lhs33" localSheetId="3" hidden="1">Formulação!$E$14</definedName>
    <definedName name="solver_lhs34" localSheetId="3" hidden="1">Formulação!$E$28</definedName>
    <definedName name="solver_lhs35" localSheetId="3" hidden="1">Formulação!$E$23</definedName>
    <definedName name="solver_lhs36" localSheetId="3" hidden="1">Formulação!$E$19</definedName>
    <definedName name="solver_lhs37" localSheetId="3" hidden="1">Formulação!$D$9</definedName>
    <definedName name="solver_lhs38" localSheetId="3" hidden="1">Formulação!$E$29</definedName>
    <definedName name="solver_lhs39" localSheetId="3" hidden="1">Formulação!$E$25</definedName>
    <definedName name="solver_lhs4" localSheetId="3" hidden="1">Formulação!$D$14</definedName>
    <definedName name="solver_lhs40" localSheetId="3" hidden="1">Formulação!$E$26</definedName>
    <definedName name="solver_lhs41" localSheetId="3" hidden="1">Formulação!$E$24</definedName>
    <definedName name="solver_lhs42" localSheetId="3" hidden="1">Formulação!$E$31</definedName>
    <definedName name="solver_lhs43" localSheetId="3" hidden="1">Formulação!$E$8</definedName>
    <definedName name="solver_lhs44" localSheetId="3" hidden="1">Formulação!$E$30</definedName>
    <definedName name="solver_lhs45" localSheetId="3" hidden="1">Formulação!$E$9</definedName>
    <definedName name="solver_lhs46" localSheetId="3" hidden="1">Formulação!$E$32</definedName>
    <definedName name="solver_lhs47" localSheetId="3" hidden="1">Formulação!$I$10</definedName>
    <definedName name="solver_lhs48" localSheetId="3" hidden="1">Formulação!$E$16</definedName>
    <definedName name="solver_lhs49" localSheetId="3" hidden="1">Formulação!$I$20</definedName>
    <definedName name="solver_lhs5" localSheetId="3" hidden="1">Formulação!$D$16</definedName>
    <definedName name="solver_lhs50" localSheetId="3" hidden="1">Formulação!$I$11</definedName>
    <definedName name="solver_lhs51" localSheetId="3" hidden="1">Formulação!$I$23</definedName>
    <definedName name="solver_lhs52" localSheetId="3" hidden="1">Formulação!$I$22</definedName>
    <definedName name="solver_lhs53" localSheetId="3" hidden="1">Formulação!$I$25</definedName>
    <definedName name="solver_lhs54" localSheetId="3" hidden="1">Formulação!$I$15</definedName>
    <definedName name="solver_lhs55" localSheetId="3" hidden="1">Formulação!$E$22</definedName>
    <definedName name="solver_lhs56" localSheetId="3" hidden="1">Formulação!$I$16</definedName>
    <definedName name="solver_lhs57" localSheetId="3" hidden="1">Formulação!$D$31</definedName>
    <definedName name="solver_lhs58" localSheetId="3" hidden="1">Formulação!$I$26</definedName>
    <definedName name="solver_lhs59" localSheetId="3" hidden="1">Formulação!$I$28</definedName>
    <definedName name="solver_lhs6" localSheetId="3" hidden="1">Formulação!$D$20</definedName>
    <definedName name="solver_lhs60" localSheetId="3" hidden="1">Formulação!$I$34</definedName>
    <definedName name="solver_lhs61" localSheetId="3" hidden="1">Formulação!$I$32</definedName>
    <definedName name="solver_lhs62" localSheetId="3" hidden="1">Formulação!$I$29</definedName>
    <definedName name="solver_lhs63" localSheetId="3" hidden="1">Formulação!$J$13</definedName>
    <definedName name="solver_lhs64" localSheetId="3" hidden="1">Formulação!$I$24</definedName>
    <definedName name="solver_lhs65" localSheetId="3" hidden="1">Formulação!$J$15</definedName>
    <definedName name="solver_lhs66" localSheetId="3" hidden="1">Formulação!$I$18</definedName>
    <definedName name="solver_lhs67" localSheetId="3" hidden="1">Formulação!$I$13</definedName>
    <definedName name="solver_lhs68" localSheetId="3" hidden="1">Formulação!$I$12</definedName>
    <definedName name="solver_lhs69" localSheetId="3" hidden="1">Formulação!$I$19</definedName>
    <definedName name="solver_lhs7" localSheetId="3" hidden="1">Formulação!$D$17</definedName>
    <definedName name="solver_lhs70" localSheetId="3" hidden="1">Formulação!$I$17</definedName>
    <definedName name="solver_lhs71" localSheetId="3" hidden="1">Formulação!$I$35</definedName>
    <definedName name="solver_lhs72" localSheetId="3" hidden="1">Formulação!$I$27</definedName>
    <definedName name="solver_lhs73" localSheetId="3" hidden="1">Formulação!$I$30</definedName>
    <definedName name="solver_lhs74" localSheetId="3" hidden="1">Formulação!$I$21</definedName>
    <definedName name="solver_lhs75" localSheetId="3" hidden="1">Formulação!$I$38</definedName>
    <definedName name="solver_lhs76" localSheetId="3" hidden="1">Formulação!$I$37</definedName>
    <definedName name="solver_lhs77" localSheetId="3" hidden="1">Formulação!$I$40</definedName>
    <definedName name="solver_lhs78" localSheetId="3" hidden="1">Formulação!$I$36</definedName>
    <definedName name="solver_lhs79" localSheetId="3" hidden="1">Formulação!$I$8</definedName>
    <definedName name="solver_lhs8" localSheetId="3" hidden="1">Formulação!$D$21</definedName>
    <definedName name="solver_lhs80" localSheetId="3" hidden="1">Formulação!$I$9</definedName>
    <definedName name="solver_lhs81" localSheetId="3" hidden="1">Formulação!$J$11</definedName>
    <definedName name="solver_lhs82" localSheetId="3" hidden="1">Formulação!$I$41</definedName>
    <definedName name="solver_lhs83" localSheetId="3" hidden="1">Formulação!$I$31</definedName>
    <definedName name="solver_lhs84" localSheetId="3" hidden="1">Formulação!$J$18</definedName>
    <definedName name="solver_lhs85" localSheetId="3" hidden="1">Formulação!$J$10</definedName>
    <definedName name="solver_lhs86" localSheetId="3" hidden="1">Formulação!$I$39</definedName>
    <definedName name="solver_lhs87" localSheetId="3" hidden="1">Formulação!$J$12</definedName>
    <definedName name="solver_lhs88" localSheetId="3" hidden="1">Formulação!$J$16</definedName>
    <definedName name="solver_lhs89" localSheetId="3" hidden="1">Formulação!$I$33</definedName>
    <definedName name="solver_lhs9" localSheetId="3" hidden="1">Formulação!$D$18</definedName>
    <definedName name="solver_lhs90" localSheetId="3" hidden="1">Formulação!$J$26</definedName>
    <definedName name="solver_lhs91" localSheetId="3" hidden="1">Formulação!$J$27</definedName>
    <definedName name="solver_lhs92" localSheetId="3" hidden="1">Formulação!$J$19</definedName>
    <definedName name="solver_lhs93" localSheetId="3" hidden="1">Formulação!$J$24</definedName>
    <definedName name="solver_lhs94" localSheetId="3" hidden="1">Formulação!$J$22</definedName>
    <definedName name="solver_lhs95" localSheetId="3" hidden="1">Formulação!$J$21</definedName>
    <definedName name="solver_lhs96" localSheetId="3" hidden="1">Formulação!$J$17</definedName>
    <definedName name="solver_lhs97" localSheetId="3" hidden="1">Formulação!$J$20</definedName>
    <definedName name="solver_lhs98" localSheetId="3" hidden="1">Formulação!$I$14</definedName>
    <definedName name="solver_lhs99" localSheetId="3" hidden="1">Formulação!$J$28</definedName>
    <definedName name="solver_lin" localSheetId="3" hidden="1">1</definedName>
    <definedName name="solver_mip" localSheetId="3" hidden="1">2147483647</definedName>
    <definedName name="solver_mni" localSheetId="3" hidden="1">30</definedName>
    <definedName name="solver_mrt" localSheetId="3" hidden="1">0.075</definedName>
    <definedName name="solver_msl" localSheetId="3" hidden="1">2</definedName>
    <definedName name="solver_neg" localSheetId="3" hidden="1">2</definedName>
    <definedName name="solver_nod" localSheetId="3" hidden="1">2147483647</definedName>
    <definedName name="solver_num" localSheetId="3" hidden="1">119</definedName>
    <definedName name="solver_nwt" localSheetId="3" hidden="1">1</definedName>
    <definedName name="solver_opt" localSheetId="3" hidden="1">Formulação!$K$1</definedName>
    <definedName name="solver_pre" localSheetId="3" hidden="1">0.000001</definedName>
    <definedName name="solver_rbv" localSheetId="3" hidden="1">1</definedName>
    <definedName name="solver_rel1" localSheetId="3" hidden="1">1</definedName>
    <definedName name="solver_rel10" localSheetId="3" hidden="1">1</definedName>
    <definedName name="solver_rel100" localSheetId="3" hidden="1">1</definedName>
    <definedName name="solver_rel101" localSheetId="3" hidden="1">1</definedName>
    <definedName name="solver_rel102" localSheetId="3" hidden="1">1</definedName>
    <definedName name="solver_rel103" localSheetId="3" hidden="1">1</definedName>
    <definedName name="solver_rel104" localSheetId="3" hidden="1">1</definedName>
    <definedName name="solver_rel105" localSheetId="3" hidden="1">1</definedName>
    <definedName name="solver_rel106" localSheetId="3" hidden="1">1</definedName>
    <definedName name="solver_rel107" localSheetId="3" hidden="1">1</definedName>
    <definedName name="solver_rel108" localSheetId="3" hidden="1">1</definedName>
    <definedName name="solver_rel109" localSheetId="3" hidden="1">1</definedName>
    <definedName name="solver_rel11" localSheetId="3" hidden="1">1</definedName>
    <definedName name="solver_rel110" localSheetId="3" hidden="1">1</definedName>
    <definedName name="solver_rel111" localSheetId="3" hidden="1">1</definedName>
    <definedName name="solver_rel112" localSheetId="3" hidden="1">1</definedName>
    <definedName name="solver_rel113" localSheetId="3" hidden="1">1</definedName>
    <definedName name="solver_rel114" localSheetId="3" hidden="1">1</definedName>
    <definedName name="solver_rel115" localSheetId="3" hidden="1">2</definedName>
    <definedName name="solver_rel116" localSheetId="3" hidden="1">1</definedName>
    <definedName name="solver_rel117" localSheetId="3" hidden="1">1</definedName>
    <definedName name="solver_rel118" localSheetId="3" hidden="1">1</definedName>
    <definedName name="solver_rel119" localSheetId="3" hidden="1">1</definedName>
    <definedName name="solver_rel12" localSheetId="3" hidden="1">1</definedName>
    <definedName name="solver_rel120" localSheetId="3" hidden="1">2</definedName>
    <definedName name="solver_rel13" localSheetId="3" hidden="1">1</definedName>
    <definedName name="solver_rel14" localSheetId="3" hidden="1">1</definedName>
    <definedName name="solver_rel15" localSheetId="3" hidden="1">1</definedName>
    <definedName name="solver_rel16" localSheetId="3" hidden="1">1</definedName>
    <definedName name="solver_rel17" localSheetId="3" hidden="1">1</definedName>
    <definedName name="solver_rel18" localSheetId="3" hidden="1">1</definedName>
    <definedName name="solver_rel19" localSheetId="3" hidden="1">1</definedName>
    <definedName name="solver_rel2" localSheetId="3" hidden="1">1</definedName>
    <definedName name="solver_rel20" localSheetId="3" hidden="1">1</definedName>
    <definedName name="solver_rel21" localSheetId="3" hidden="1">1</definedName>
    <definedName name="solver_rel22" localSheetId="3" hidden="1">1</definedName>
    <definedName name="solver_rel23" localSheetId="3" hidden="1">1</definedName>
    <definedName name="solver_rel24" localSheetId="3" hidden="1">1</definedName>
    <definedName name="solver_rel25" localSheetId="3" hidden="1">1</definedName>
    <definedName name="solver_rel26" localSheetId="3" hidden="1">1</definedName>
    <definedName name="solver_rel27" localSheetId="3" hidden="1">1</definedName>
    <definedName name="solver_rel28" localSheetId="3" hidden="1">1</definedName>
    <definedName name="solver_rel29" localSheetId="3" hidden="1">1</definedName>
    <definedName name="solver_rel3" localSheetId="3" hidden="1">1</definedName>
    <definedName name="solver_rel30" localSheetId="3" hidden="1">1</definedName>
    <definedName name="solver_rel31" localSheetId="3" hidden="1">1</definedName>
    <definedName name="solver_rel32" localSheetId="3" hidden="1">1</definedName>
    <definedName name="solver_rel33" localSheetId="3" hidden="1">1</definedName>
    <definedName name="solver_rel34" localSheetId="3" hidden="1">1</definedName>
    <definedName name="solver_rel35" localSheetId="3" hidden="1">1</definedName>
    <definedName name="solver_rel36" localSheetId="3" hidden="1">1</definedName>
    <definedName name="solver_rel37" localSheetId="3" hidden="1">1</definedName>
    <definedName name="solver_rel38" localSheetId="3" hidden="1">1</definedName>
    <definedName name="solver_rel39" localSheetId="3" hidden="1">1</definedName>
    <definedName name="solver_rel4" localSheetId="3" hidden="1">1</definedName>
    <definedName name="solver_rel40" localSheetId="3" hidden="1">1</definedName>
    <definedName name="solver_rel41" localSheetId="3" hidden="1">1</definedName>
    <definedName name="solver_rel42" localSheetId="3" hidden="1">1</definedName>
    <definedName name="solver_rel43" localSheetId="3" hidden="1">1</definedName>
    <definedName name="solver_rel44" localSheetId="3" hidden="1">1</definedName>
    <definedName name="solver_rel45" localSheetId="3" hidden="1">1</definedName>
    <definedName name="solver_rel46" localSheetId="3" hidden="1">1</definedName>
    <definedName name="solver_rel47" localSheetId="3" hidden="1">1</definedName>
    <definedName name="solver_rel48" localSheetId="3" hidden="1">1</definedName>
    <definedName name="solver_rel49" localSheetId="3" hidden="1">1</definedName>
    <definedName name="solver_rel5" localSheetId="3" hidden="1">1</definedName>
    <definedName name="solver_rel50" localSheetId="3" hidden="1">1</definedName>
    <definedName name="solver_rel51" localSheetId="3" hidden="1">1</definedName>
    <definedName name="solver_rel52" localSheetId="3" hidden="1">1</definedName>
    <definedName name="solver_rel53" localSheetId="3" hidden="1">1</definedName>
    <definedName name="solver_rel54" localSheetId="3" hidden="1">1</definedName>
    <definedName name="solver_rel55" localSheetId="3" hidden="1">1</definedName>
    <definedName name="solver_rel56" localSheetId="3" hidden="1">1</definedName>
    <definedName name="solver_rel57" localSheetId="3" hidden="1">1</definedName>
    <definedName name="solver_rel58" localSheetId="3" hidden="1">1</definedName>
    <definedName name="solver_rel59" localSheetId="3" hidden="1">1</definedName>
    <definedName name="solver_rel6" localSheetId="3" hidden="1">1</definedName>
    <definedName name="solver_rel60" localSheetId="3" hidden="1">1</definedName>
    <definedName name="solver_rel61" localSheetId="3" hidden="1">1</definedName>
    <definedName name="solver_rel62" localSheetId="3" hidden="1">1</definedName>
    <definedName name="solver_rel63" localSheetId="3" hidden="1">1</definedName>
    <definedName name="solver_rel64" localSheetId="3" hidden="1">1</definedName>
    <definedName name="solver_rel65" localSheetId="3" hidden="1">1</definedName>
    <definedName name="solver_rel66" localSheetId="3" hidden="1">1</definedName>
    <definedName name="solver_rel67" localSheetId="3" hidden="1">1</definedName>
    <definedName name="solver_rel68" localSheetId="3" hidden="1">1</definedName>
    <definedName name="solver_rel69" localSheetId="3" hidden="1">1</definedName>
    <definedName name="solver_rel7" localSheetId="3" hidden="1">1</definedName>
    <definedName name="solver_rel70" localSheetId="3" hidden="1">1</definedName>
    <definedName name="solver_rel71" localSheetId="3" hidden="1">1</definedName>
    <definedName name="solver_rel72" localSheetId="3" hidden="1">1</definedName>
    <definedName name="solver_rel73" localSheetId="3" hidden="1">1</definedName>
    <definedName name="solver_rel74" localSheetId="3" hidden="1">1</definedName>
    <definedName name="solver_rel75" localSheetId="3" hidden="1">1</definedName>
    <definedName name="solver_rel76" localSheetId="3" hidden="1">1</definedName>
    <definedName name="solver_rel77" localSheetId="3" hidden="1">1</definedName>
    <definedName name="solver_rel78" localSheetId="3" hidden="1">1</definedName>
    <definedName name="solver_rel79" localSheetId="3" hidden="1">1</definedName>
    <definedName name="solver_rel8" localSheetId="3" hidden="1">1</definedName>
    <definedName name="solver_rel80" localSheetId="3" hidden="1">1</definedName>
    <definedName name="solver_rel81" localSheetId="3" hidden="1">1</definedName>
    <definedName name="solver_rel82" localSheetId="3" hidden="1">1</definedName>
    <definedName name="solver_rel83" localSheetId="3" hidden="1">1</definedName>
    <definedName name="solver_rel84" localSheetId="3" hidden="1">1</definedName>
    <definedName name="solver_rel85" localSheetId="3" hidden="1">1</definedName>
    <definedName name="solver_rel86" localSheetId="3" hidden="1">1</definedName>
    <definedName name="solver_rel87" localSheetId="3" hidden="1">1</definedName>
    <definedName name="solver_rel88" localSheetId="3" hidden="1">1</definedName>
    <definedName name="solver_rel89" localSheetId="3" hidden="1">1</definedName>
    <definedName name="solver_rel9" localSheetId="3" hidden="1">1</definedName>
    <definedName name="solver_rel90" localSheetId="3" hidden="1">1</definedName>
    <definedName name="solver_rel91" localSheetId="3" hidden="1">1</definedName>
    <definedName name="solver_rel92" localSheetId="3" hidden="1">1</definedName>
    <definedName name="solver_rel93" localSheetId="3" hidden="1">1</definedName>
    <definedName name="solver_rel94" localSheetId="3" hidden="1">1</definedName>
    <definedName name="solver_rel95" localSheetId="3" hidden="1">1</definedName>
    <definedName name="solver_rel96" localSheetId="3" hidden="1">1</definedName>
    <definedName name="solver_rel97" localSheetId="3" hidden="1">1</definedName>
    <definedName name="solver_rel98" localSheetId="3" hidden="1">1</definedName>
    <definedName name="solver_rel99" localSheetId="3" hidden="1">1</definedName>
    <definedName name="solver_rhs1" localSheetId="3" hidden="1">Formulação!$E$13</definedName>
    <definedName name="solver_rhs10" localSheetId="3" hidden="1">Formulação!$E$12</definedName>
    <definedName name="solver_rhs100" localSheetId="3" hidden="1">Formulação!$K$14</definedName>
    <definedName name="solver_rhs101" localSheetId="3" hidden="1">Formulação!$K$29</definedName>
    <definedName name="solver_rhs102" localSheetId="3" hidden="1">Formulação!$K$25</definedName>
    <definedName name="solver_rhs103" localSheetId="3" hidden="1">Formulação!$K$23</definedName>
    <definedName name="solver_rhs104" localSheetId="3" hidden="1">Formulação!$F$12</definedName>
    <definedName name="solver_rhs105" localSheetId="3" hidden="1">Formulação!$K$31</definedName>
    <definedName name="solver_rhs106" localSheetId="3" hidden="1">Formulação!$K$30</definedName>
    <definedName name="solver_rhs107" localSheetId="3" hidden="1">Formulação!$K$34</definedName>
    <definedName name="solver_rhs108" localSheetId="3" hidden="1">Formulação!$K$40</definedName>
    <definedName name="solver_rhs109" localSheetId="3" hidden="1">Formulação!$K$36</definedName>
    <definedName name="solver_rhs11" localSheetId="3" hidden="1">Formulação!$E$10</definedName>
    <definedName name="solver_rhs110" localSheetId="3" hidden="1">Formulação!$K$37</definedName>
    <definedName name="solver_rhs111" localSheetId="3" hidden="1">Formulação!$K$35</definedName>
    <definedName name="solver_rhs112" localSheetId="3" hidden="1">Formulação!$K$38</definedName>
    <definedName name="solver_rhs113" localSheetId="3" hidden="1">Formulação!$K$33</definedName>
    <definedName name="solver_rhs114" localSheetId="3" hidden="1">Formulação!$K$32</definedName>
    <definedName name="solver_rhs115" localSheetId="3" hidden="1">100</definedName>
    <definedName name="solver_rhs116" localSheetId="3" hidden="1">Formulação!$K$8</definedName>
    <definedName name="solver_rhs117" localSheetId="3" hidden="1">Formulação!$K$41</definedName>
    <definedName name="solver_rhs118" localSheetId="3" hidden="1">Formulação!$K$39</definedName>
    <definedName name="solver_rhs119" localSheetId="3" hidden="1">Formulação!$K$9</definedName>
    <definedName name="solver_rhs12" localSheetId="3" hidden="1">Formulação!$E$23</definedName>
    <definedName name="solver_rhs120" localSheetId="3" hidden="1">1</definedName>
    <definedName name="solver_rhs13" localSheetId="3" hidden="1">Formulação!$E$22</definedName>
    <definedName name="solver_rhs14" localSheetId="3" hidden="1">Formulação!$E$25</definedName>
    <definedName name="solver_rhs15" localSheetId="3" hidden="1">Formulação!$E$24</definedName>
    <definedName name="solver_rhs16" localSheetId="3" hidden="1">Formulação!$E$26</definedName>
    <definedName name="solver_rhs17" localSheetId="3" hidden="1">Formulação!$E$19</definedName>
    <definedName name="solver_rhs18" localSheetId="3" hidden="1">Formulação!$E$28</definedName>
    <definedName name="solver_rhs19" localSheetId="3" hidden="1">Formulação!$E$32</definedName>
    <definedName name="solver_rhs2" localSheetId="3" hidden="1">Formulação!$E$11</definedName>
    <definedName name="solver_rhs20" localSheetId="3" hidden="1">Formulação!$E$30</definedName>
    <definedName name="solver_rhs21" localSheetId="3" hidden="1">Formulação!$F$10</definedName>
    <definedName name="solver_rhs22" localSheetId="3" hidden="1">Formulação!$E$27</definedName>
    <definedName name="solver_rhs23" localSheetId="3" hidden="1">Formulação!$F$11</definedName>
    <definedName name="solver_rhs24" localSheetId="3" hidden="1">Formulação!$E$8</definedName>
    <definedName name="solver_rhs25" localSheetId="3" hidden="1">Formulação!$F$15</definedName>
    <definedName name="solver_rhs26" localSheetId="3" hidden="1">Formulação!$F$13</definedName>
    <definedName name="solver_rhs27" localSheetId="3" hidden="1">Formulação!$E$29</definedName>
    <definedName name="solver_rhs28" localSheetId="3" hidden="1">Formulação!$F$21</definedName>
    <definedName name="solver_rhs29" localSheetId="3" hidden="1">Formulação!$F$20</definedName>
    <definedName name="solver_rhs3" localSheetId="3" hidden="1">Formulação!$E$15</definedName>
    <definedName name="solver_rhs30" localSheetId="3" hidden="1">Formulação!$F$18</definedName>
    <definedName name="solver_rhs31" localSheetId="3" hidden="1">Formulação!$F$27</definedName>
    <definedName name="solver_rhs32" localSheetId="3" hidden="1">Formulação!$F$17</definedName>
    <definedName name="solver_rhs33" localSheetId="3" hidden="1">Formulação!$F$14</definedName>
    <definedName name="solver_rhs34" localSheetId="3" hidden="1">Formulação!$F$28</definedName>
    <definedName name="solver_rhs35" localSheetId="3" hidden="1">Formulação!$F$23</definedName>
    <definedName name="solver_rhs36" localSheetId="3" hidden="1">Formulação!$F$19</definedName>
    <definedName name="solver_rhs37" localSheetId="3" hidden="1">Formulação!$E$9</definedName>
    <definedName name="solver_rhs38" localSheetId="3" hidden="1">Formulação!$F$29</definedName>
    <definedName name="solver_rhs39" localSheetId="3" hidden="1">Formulação!$F$25</definedName>
    <definedName name="solver_rhs4" localSheetId="3" hidden="1">Formulação!$E$14</definedName>
    <definedName name="solver_rhs40" localSheetId="3" hidden="1">Formulação!$F$26</definedName>
    <definedName name="solver_rhs41" localSheetId="3" hidden="1">Formulação!$F$24</definedName>
    <definedName name="solver_rhs42" localSheetId="3" hidden="1">Formulação!$F$31</definedName>
    <definedName name="solver_rhs43" localSheetId="3" hidden="1">Formulação!$F$8</definedName>
    <definedName name="solver_rhs44" localSheetId="3" hidden="1">Formulação!$F$30</definedName>
    <definedName name="solver_rhs45" localSheetId="3" hidden="1">Formulação!$F$9</definedName>
    <definedName name="solver_rhs46" localSheetId="3" hidden="1">Formulação!$F$32</definedName>
    <definedName name="solver_rhs47" localSheetId="3" hidden="1">Formulação!$J$10</definedName>
    <definedName name="solver_rhs48" localSheetId="3" hidden="1">Formulação!$F$16</definedName>
    <definedName name="solver_rhs49" localSheetId="3" hidden="1">Formulação!$J$20</definedName>
    <definedName name="solver_rhs5" localSheetId="3" hidden="1">Formulação!$E$16</definedName>
    <definedName name="solver_rhs50" localSheetId="3" hidden="1">Formulação!$J$11</definedName>
    <definedName name="solver_rhs51" localSheetId="3" hidden="1">Formulação!$J$23</definedName>
    <definedName name="solver_rhs52" localSheetId="3" hidden="1">Formulação!$J$22</definedName>
    <definedName name="solver_rhs53" localSheetId="3" hidden="1">Formulação!$J$25</definedName>
    <definedName name="solver_rhs54" localSheetId="3" hidden="1">Formulação!$J$15</definedName>
    <definedName name="solver_rhs55" localSheetId="3" hidden="1">Formulação!$F$22</definedName>
    <definedName name="solver_rhs56" localSheetId="3" hidden="1">Formulação!$J$16</definedName>
    <definedName name="solver_rhs57" localSheetId="3" hidden="1">Formulação!$E$31</definedName>
    <definedName name="solver_rhs58" localSheetId="3" hidden="1">Formulação!$J$26</definedName>
    <definedName name="solver_rhs59" localSheetId="3" hidden="1">Formulação!$J$28</definedName>
    <definedName name="solver_rhs6" localSheetId="3" hidden="1">Formulação!$E$20</definedName>
    <definedName name="solver_rhs60" localSheetId="3" hidden="1">Formulação!$J$34</definedName>
    <definedName name="solver_rhs61" localSheetId="3" hidden="1">Formulação!$J$32</definedName>
    <definedName name="solver_rhs62" localSheetId="3" hidden="1">Formulação!$J$29</definedName>
    <definedName name="solver_rhs63" localSheetId="3" hidden="1">Formulação!$K$13</definedName>
    <definedName name="solver_rhs64" localSheetId="3" hidden="1">Formulação!$J$24</definedName>
    <definedName name="solver_rhs65" localSheetId="3" hidden="1">Formulação!$K$15</definedName>
    <definedName name="solver_rhs66" localSheetId="3" hidden="1">Formulação!$J$18</definedName>
    <definedName name="solver_rhs67" localSheetId="3" hidden="1">Formulação!$J$13</definedName>
    <definedName name="solver_rhs68" localSheetId="3" hidden="1">Formulação!$J$12</definedName>
    <definedName name="solver_rhs69" localSheetId="3" hidden="1">Formulação!$J$19</definedName>
    <definedName name="solver_rhs7" localSheetId="3" hidden="1">Formulação!$E$17</definedName>
    <definedName name="solver_rhs70" localSheetId="3" hidden="1">Formulação!$J$17</definedName>
    <definedName name="solver_rhs71" localSheetId="3" hidden="1">Formulação!$J$35</definedName>
    <definedName name="solver_rhs72" localSheetId="3" hidden="1">Formulação!$J$27</definedName>
    <definedName name="solver_rhs73" localSheetId="3" hidden="1">Formulação!$J$30</definedName>
    <definedName name="solver_rhs74" localSheetId="3" hidden="1">Formulação!$J$21</definedName>
    <definedName name="solver_rhs75" localSheetId="3" hidden="1">Formulação!$J$38</definedName>
    <definedName name="solver_rhs76" localSheetId="3" hidden="1">Formulação!$J$37</definedName>
    <definedName name="solver_rhs77" localSheetId="3" hidden="1">Formulação!$J$40</definedName>
    <definedName name="solver_rhs78" localSheetId="3" hidden="1">Formulação!$J$36</definedName>
    <definedName name="solver_rhs79" localSheetId="3" hidden="1">Formulação!$J$8</definedName>
    <definedName name="solver_rhs8" localSheetId="3" hidden="1">Formulação!$E$21</definedName>
    <definedName name="solver_rhs80" localSheetId="3" hidden="1">Formulação!$J$9</definedName>
    <definedName name="solver_rhs81" localSheetId="3" hidden="1">Formulação!$K$11</definedName>
    <definedName name="solver_rhs82" localSheetId="3" hidden="1">Formulação!$J$41</definedName>
    <definedName name="solver_rhs83" localSheetId="3" hidden="1">Formulação!$J$31</definedName>
    <definedName name="solver_rhs84" localSheetId="3" hidden="1">Formulação!$K$18</definedName>
    <definedName name="solver_rhs85" localSheetId="3" hidden="1">Formulação!$K$10</definedName>
    <definedName name="solver_rhs86" localSheetId="3" hidden="1">Formulação!$J$39</definedName>
    <definedName name="solver_rhs87" localSheetId="3" hidden="1">Formulação!$K$12</definedName>
    <definedName name="solver_rhs88" localSheetId="3" hidden="1">Formulação!$K$16</definedName>
    <definedName name="solver_rhs89" localSheetId="3" hidden="1">Formulação!$J$33</definedName>
    <definedName name="solver_rhs9" localSheetId="3" hidden="1">Formulação!$E$18</definedName>
    <definedName name="solver_rhs90" localSheetId="3" hidden="1">Formulação!$K$26</definedName>
    <definedName name="solver_rhs91" localSheetId="3" hidden="1">Formulação!$K$27</definedName>
    <definedName name="solver_rhs92" localSheetId="3" hidden="1">Formulação!$K$19</definedName>
    <definedName name="solver_rhs93" localSheetId="3" hidden="1">Formulação!$K$24</definedName>
    <definedName name="solver_rhs94" localSheetId="3" hidden="1">Formulação!$K$22</definedName>
    <definedName name="solver_rhs95" localSheetId="3" hidden="1">Formulação!$K$21</definedName>
    <definedName name="solver_rhs96" localSheetId="3" hidden="1">Formulação!$K$17</definedName>
    <definedName name="solver_rhs97" localSheetId="3" hidden="1">Formulação!$K$20</definedName>
    <definedName name="solver_rhs98" localSheetId="3" hidden="1">Formulação!$J$14</definedName>
    <definedName name="solver_rhs99" localSheetId="3" hidden="1">Formulação!$K$28</definedName>
    <definedName name="solver_rlx" localSheetId="3" hidden="1">1</definedName>
    <definedName name="solver_rsd" localSheetId="3" hidden="1">0</definedName>
    <definedName name="solver_scl" localSheetId="3" hidden="1">2</definedName>
    <definedName name="solver_sho" localSheetId="3" hidden="1">2</definedName>
    <definedName name="solver_ssz" localSheetId="3" hidden="1">100</definedName>
    <definedName name="solver_tim" localSheetId="3" hidden="1">100</definedName>
    <definedName name="solver_tol" localSheetId="3" hidden="1">0.03</definedName>
    <definedName name="solver_typ" localSheetId="3" hidden="1">2</definedName>
    <definedName name="solver_val" localSheetId="3" hidden="1">0</definedName>
    <definedName name="solver_ver" localSheetId="3" hidden="1">3</definedName>
    <definedName name="_xlnm.Print_Area" localSheetId="6">Fabricação!$1:$1048576</definedName>
  </definedNames>
  <calcPr calcId="125725"/>
</workbook>
</file>

<file path=xl/calcChain.xml><?xml version="1.0" encoding="utf-8"?>
<calcChain xmlns="http://schemas.openxmlformats.org/spreadsheetml/2006/main">
  <c r="K1" i="6"/>
  <c r="J1" s="1"/>
  <c r="C10"/>
  <c r="C11"/>
  <c r="C12"/>
  <c r="C13"/>
  <c r="C14"/>
  <c r="C15"/>
  <c r="C16"/>
  <c r="C17"/>
  <c r="C18"/>
  <c r="C19"/>
  <c r="C20"/>
  <c r="C21"/>
  <c r="C22"/>
  <c r="C23"/>
  <c r="C24"/>
  <c r="C25"/>
  <c r="C26"/>
  <c r="C27"/>
  <c r="C28"/>
  <c r="C29"/>
  <c r="C30"/>
  <c r="C31"/>
  <c r="C32"/>
  <c r="C9"/>
  <c r="C8"/>
  <c r="B9"/>
  <c r="B10"/>
  <c r="AG20" i="9" l="1"/>
  <c r="O20"/>
  <c r="AG11"/>
  <c r="O11"/>
  <c r="AG6"/>
  <c r="O6"/>
  <c r="AU6" i="6"/>
  <c r="AX5"/>
  <c r="AG107" i="9" l="1"/>
  <c r="AG106"/>
  <c r="AG102"/>
  <c r="AG101"/>
  <c r="AG99"/>
  <c r="AG96"/>
  <c r="O96"/>
  <c r="AG95"/>
  <c r="O95"/>
  <c r="AG94"/>
  <c r="O94"/>
  <c r="AG93"/>
  <c r="O93"/>
  <c r="AG92"/>
  <c r="O92"/>
  <c r="AG91"/>
  <c r="O91"/>
  <c r="AG90"/>
  <c r="O90"/>
  <c r="AG89"/>
  <c r="O89"/>
  <c r="AG88"/>
  <c r="O88"/>
  <c r="AG87"/>
  <c r="O87"/>
  <c r="AG86"/>
  <c r="O86"/>
  <c r="AG85"/>
  <c r="O85"/>
  <c r="AG84"/>
  <c r="O84"/>
  <c r="AG83"/>
  <c r="O83"/>
  <c r="AG82"/>
  <c r="O82"/>
  <c r="AG81"/>
  <c r="O81"/>
  <c r="AG78"/>
  <c r="O78"/>
  <c r="AG77"/>
  <c r="O77"/>
  <c r="AG76"/>
  <c r="O76"/>
  <c r="AG75"/>
  <c r="O75"/>
  <c r="AG74"/>
  <c r="O74"/>
  <c r="AG71"/>
  <c r="O71"/>
  <c r="AG70"/>
  <c r="O70"/>
  <c r="AG69"/>
  <c r="O69"/>
  <c r="AG68"/>
  <c r="O68"/>
  <c r="AG67"/>
  <c r="O67"/>
  <c r="AG66"/>
  <c r="O66"/>
  <c r="AG65"/>
  <c r="O65"/>
  <c r="AG64"/>
  <c r="O64"/>
  <c r="AG63"/>
  <c r="O63"/>
  <c r="AG60"/>
  <c r="O60"/>
  <c r="AG59"/>
  <c r="O59"/>
  <c r="AG58"/>
  <c r="O58"/>
  <c r="AG57"/>
  <c r="O57"/>
  <c r="AG56"/>
  <c r="O56"/>
  <c r="AG53"/>
  <c r="O53"/>
  <c r="AG52"/>
  <c r="O52"/>
  <c r="AG51"/>
  <c r="O51"/>
  <c r="AG50"/>
  <c r="O50"/>
  <c r="AG49"/>
  <c r="O49"/>
  <c r="AG46"/>
  <c r="O46"/>
  <c r="AG45"/>
  <c r="O45"/>
  <c r="AG44"/>
  <c r="O44"/>
  <c r="AG43"/>
  <c r="O43"/>
  <c r="AG42"/>
  <c r="O42"/>
  <c r="AG41"/>
  <c r="O41"/>
  <c r="AG40"/>
  <c r="O40"/>
  <c r="AG37"/>
  <c r="AG36"/>
  <c r="AG35"/>
  <c r="AG34"/>
  <c r="O34"/>
  <c r="AG33"/>
  <c r="O33"/>
  <c r="AG19"/>
  <c r="O19"/>
  <c r="AG18"/>
  <c r="AG17"/>
  <c r="AG15"/>
  <c r="AG14"/>
  <c r="AG13"/>
  <c r="AG12"/>
  <c r="O12"/>
  <c r="AG10"/>
  <c r="O10"/>
  <c r="AG9"/>
  <c r="O9"/>
  <c r="AG8"/>
  <c r="O8"/>
  <c r="AG7"/>
  <c r="O7"/>
  <c r="AG5"/>
  <c r="O5"/>
  <c r="D32" i="6" l="1"/>
  <c r="D31"/>
  <c r="D30"/>
  <c r="D29"/>
  <c r="D28"/>
  <c r="D27"/>
  <c r="D26"/>
  <c r="D25"/>
  <c r="D24"/>
  <c r="D23"/>
  <c r="D22"/>
  <c r="D21"/>
  <c r="D20"/>
  <c r="D19"/>
  <c r="D18"/>
  <c r="D17"/>
  <c r="D16"/>
  <c r="D15"/>
  <c r="D14"/>
  <c r="D13"/>
  <c r="D12"/>
  <c r="D11"/>
  <c r="D10"/>
  <c r="D9"/>
  <c r="F32"/>
  <c r="F31"/>
  <c r="F30"/>
  <c r="F29"/>
  <c r="F28"/>
  <c r="F27"/>
  <c r="F26"/>
  <c r="F25"/>
  <c r="F24"/>
  <c r="F23"/>
  <c r="F22"/>
  <c r="F21"/>
  <c r="F20"/>
  <c r="F19"/>
  <c r="F18"/>
  <c r="F17"/>
  <c r="F16"/>
  <c r="F15"/>
  <c r="F14"/>
  <c r="F13"/>
  <c r="F12"/>
  <c r="F11"/>
  <c r="F10"/>
  <c r="F9"/>
  <c r="F8"/>
  <c r="D8"/>
  <c r="BB6"/>
  <c r="AP5"/>
  <c r="AO5"/>
  <c r="AN5"/>
  <c r="AM5"/>
  <c r="AL5"/>
  <c r="AK5"/>
  <c r="AJ5"/>
  <c r="AI5"/>
  <c r="AH5"/>
  <c r="AG5"/>
  <c r="AF5"/>
  <c r="AE5"/>
  <c r="AD5"/>
  <c r="AC5"/>
  <c r="AB5"/>
  <c r="AA5"/>
  <c r="Z5"/>
  <c r="Y5"/>
  <c r="X5"/>
  <c r="W5"/>
  <c r="V5"/>
  <c r="U5"/>
  <c r="T5"/>
  <c r="BA6"/>
  <c r="AZ6"/>
  <c r="AY6"/>
  <c r="AX6"/>
  <c r="AW6"/>
  <c r="AV6"/>
  <c r="AT6"/>
  <c r="AS6"/>
  <c r="BB5"/>
  <c r="BA5"/>
  <c r="AZ5"/>
  <c r="AY5"/>
  <c r="AW5"/>
  <c r="AV5"/>
  <c r="AU5"/>
  <c r="AT5"/>
  <c r="AS5"/>
  <c r="AR5"/>
  <c r="AY8" l="1"/>
  <c r="AZ8"/>
  <c r="AV9"/>
  <c r="AX9"/>
  <c r="AY9"/>
  <c r="AZ9"/>
  <c r="AV10"/>
  <c r="AW10"/>
  <c r="AX10"/>
  <c r="AY10"/>
  <c r="AZ10"/>
  <c r="AV11"/>
  <c r="AW11"/>
  <c r="AX11"/>
  <c r="AY11"/>
  <c r="AZ11"/>
  <c r="AV12"/>
  <c r="AX12"/>
  <c r="AY12"/>
  <c r="AZ12"/>
  <c r="AV13"/>
  <c r="AX13"/>
  <c r="AY13"/>
  <c r="AZ13"/>
  <c r="AV14"/>
  <c r="AW14"/>
  <c r="AX14"/>
  <c r="AY14"/>
  <c r="AZ14"/>
  <c r="AV15"/>
  <c r="AX15"/>
  <c r="AZ15"/>
  <c r="AV16"/>
  <c r="AX16"/>
  <c r="AY16"/>
  <c r="AZ16"/>
  <c r="AV17"/>
  <c r="AX17"/>
  <c r="AZ17"/>
  <c r="AV18"/>
  <c r="AX18"/>
  <c r="AZ18"/>
  <c r="AV19"/>
  <c r="AW19"/>
  <c r="AX19"/>
  <c r="AY19"/>
  <c r="AZ19"/>
  <c r="AV20"/>
  <c r="AW20"/>
  <c r="AX20"/>
  <c r="AY20"/>
  <c r="AZ20"/>
  <c r="AV21"/>
  <c r="AW21"/>
  <c r="AX21"/>
  <c r="AY21"/>
  <c r="AZ21"/>
  <c r="AV22"/>
  <c r="AW22"/>
  <c r="AX22"/>
  <c r="AY22"/>
  <c r="AZ22"/>
  <c r="AV23"/>
  <c r="AW23"/>
  <c r="AX23"/>
  <c r="AY23"/>
  <c r="AZ23"/>
  <c r="AV24"/>
  <c r="AW24"/>
  <c r="AX24"/>
  <c r="AY24"/>
  <c r="AZ24"/>
  <c r="AV25"/>
  <c r="AW25"/>
  <c r="AX25"/>
  <c r="AY25"/>
  <c r="AZ25"/>
  <c r="AV26"/>
  <c r="AW26"/>
  <c r="AX26"/>
  <c r="AY26"/>
  <c r="AZ26"/>
  <c r="AV27"/>
  <c r="AW27"/>
  <c r="AX27"/>
  <c r="AY27"/>
  <c r="AZ27"/>
  <c r="AV28"/>
  <c r="AW28"/>
  <c r="AX28"/>
  <c r="AY28"/>
  <c r="AZ28"/>
  <c r="AV29"/>
  <c r="AW29"/>
  <c r="AX29"/>
  <c r="AY29"/>
  <c r="AZ29"/>
  <c r="AV30"/>
  <c r="AW30"/>
  <c r="AX30"/>
  <c r="AY30"/>
  <c r="AZ30"/>
  <c r="AV31"/>
  <c r="AW31"/>
  <c r="AX31"/>
  <c r="AY31"/>
  <c r="AZ31"/>
  <c r="AV32"/>
  <c r="AW32"/>
  <c r="AX32"/>
  <c r="AY32"/>
  <c r="AZ32"/>
  <c r="AV8"/>
  <c r="AX8"/>
  <c r="AX34" s="1"/>
  <c r="AV34" l="1"/>
  <c r="AZ34"/>
  <c r="AY18"/>
  <c r="AY17"/>
  <c r="AY15"/>
  <c r="AW18"/>
  <c r="AW17"/>
  <c r="AW16"/>
  <c r="AW15"/>
  <c r="AW13"/>
  <c r="AW12"/>
  <c r="AW9"/>
  <c r="AW8"/>
  <c r="L36"/>
  <c r="H35" i="8" s="1"/>
  <c r="L37" i="6"/>
  <c r="H36" i="8" s="1"/>
  <c r="L38" i="6"/>
  <c r="L39"/>
  <c r="L40"/>
  <c r="L41"/>
  <c r="BA9"/>
  <c r="BB9"/>
  <c r="BA10"/>
  <c r="BB10"/>
  <c r="BA11"/>
  <c r="BB11"/>
  <c r="BA12"/>
  <c r="BB12"/>
  <c r="BA13"/>
  <c r="BB13"/>
  <c r="BA14"/>
  <c r="BB14"/>
  <c r="BA15"/>
  <c r="BB15"/>
  <c r="BA16"/>
  <c r="BB16"/>
  <c r="BA17"/>
  <c r="BB17"/>
  <c r="BA18"/>
  <c r="BB18"/>
  <c r="BA19"/>
  <c r="BB19"/>
  <c r="BA20"/>
  <c r="BB20"/>
  <c r="BA21"/>
  <c r="BB21"/>
  <c r="BA22"/>
  <c r="BB22"/>
  <c r="BA23"/>
  <c r="BB23"/>
  <c r="BA24"/>
  <c r="BB24"/>
  <c r="BA25"/>
  <c r="BB25"/>
  <c r="BA26"/>
  <c r="BB26"/>
  <c r="BA27"/>
  <c r="BB27"/>
  <c r="BA28"/>
  <c r="BB28"/>
  <c r="BA29"/>
  <c r="BB29"/>
  <c r="BA30"/>
  <c r="BB30"/>
  <c r="BA31"/>
  <c r="BB31"/>
  <c r="BA32"/>
  <c r="BB32"/>
  <c r="BB8"/>
  <c r="BA8"/>
  <c r="AO20"/>
  <c r="AO21"/>
  <c r="AO22"/>
  <c r="AO23"/>
  <c r="AO24"/>
  <c r="AO25"/>
  <c r="AO26"/>
  <c r="AO27"/>
  <c r="AO28"/>
  <c r="AO29"/>
  <c r="AO30"/>
  <c r="AO31"/>
  <c r="AO32"/>
  <c r="AU9"/>
  <c r="I36"/>
  <c r="C24" i="8"/>
  <c r="C25"/>
  <c r="C3" i="1"/>
  <c r="AR15" i="6"/>
  <c r="AU13"/>
  <c r="AR22"/>
  <c r="AU21"/>
  <c r="AR29"/>
  <c r="AU28"/>
  <c r="AR27"/>
  <c r="AR26"/>
  <c r="AE9"/>
  <c r="AF9"/>
  <c r="AG9"/>
  <c r="AH9"/>
  <c r="AI9"/>
  <c r="AJ9"/>
  <c r="AK9"/>
  <c r="AL9"/>
  <c r="AM9"/>
  <c r="AN9"/>
  <c r="AO9"/>
  <c r="AP9"/>
  <c r="AR9"/>
  <c r="AS9"/>
  <c r="AT9"/>
  <c r="AE10"/>
  <c r="AF10"/>
  <c r="AG10"/>
  <c r="AH10"/>
  <c r="AI10"/>
  <c r="AJ10"/>
  <c r="AK10"/>
  <c r="AL10"/>
  <c r="AM10"/>
  <c r="AN10"/>
  <c r="AO10"/>
  <c r="AP10"/>
  <c r="AR10"/>
  <c r="AS10"/>
  <c r="AT10"/>
  <c r="AU10"/>
  <c r="AE11"/>
  <c r="AF11"/>
  <c r="AG11"/>
  <c r="AH11"/>
  <c r="AI11"/>
  <c r="AJ11"/>
  <c r="AK11"/>
  <c r="AL11"/>
  <c r="AM11"/>
  <c r="AN11"/>
  <c r="AO11"/>
  <c r="AP11"/>
  <c r="AR11"/>
  <c r="AS11"/>
  <c r="AT11"/>
  <c r="AU11"/>
  <c r="AE12"/>
  <c r="AF12"/>
  <c r="AG12"/>
  <c r="AH12"/>
  <c r="AI12"/>
  <c r="AJ12"/>
  <c r="AK12"/>
  <c r="AL12"/>
  <c r="AM12"/>
  <c r="AN12"/>
  <c r="AO12"/>
  <c r="AP12"/>
  <c r="AR12"/>
  <c r="AS12"/>
  <c r="AT12"/>
  <c r="AU12"/>
  <c r="AE13"/>
  <c r="AF13"/>
  <c r="AG13"/>
  <c r="AH13"/>
  <c r="AI13"/>
  <c r="AJ13"/>
  <c r="AK13"/>
  <c r="AL13"/>
  <c r="AM13"/>
  <c r="AN13"/>
  <c r="AO13"/>
  <c r="AP13"/>
  <c r="AS13"/>
  <c r="AT13"/>
  <c r="AE14"/>
  <c r="AF14"/>
  <c r="AG14"/>
  <c r="AH14"/>
  <c r="AI14"/>
  <c r="AJ14"/>
  <c r="AK14"/>
  <c r="AL14"/>
  <c r="AM14"/>
  <c r="AN14"/>
  <c r="AO14"/>
  <c r="AP14"/>
  <c r="AR14"/>
  <c r="AS14"/>
  <c r="AT14"/>
  <c r="AU14"/>
  <c r="AE15"/>
  <c r="AF15"/>
  <c r="AG15"/>
  <c r="AH15"/>
  <c r="AI15"/>
  <c r="AJ15"/>
  <c r="AK15"/>
  <c r="AL15"/>
  <c r="AM15"/>
  <c r="AN15"/>
  <c r="AO15"/>
  <c r="AP15"/>
  <c r="AS15"/>
  <c r="AT15"/>
  <c r="AU15"/>
  <c r="AE16"/>
  <c r="AF16"/>
  <c r="AG16"/>
  <c r="AH16"/>
  <c r="AI16"/>
  <c r="AJ16"/>
  <c r="AK16"/>
  <c r="AL16"/>
  <c r="AM16"/>
  <c r="AN16"/>
  <c r="AO16"/>
  <c r="AP16"/>
  <c r="AR16"/>
  <c r="AS16"/>
  <c r="AT16"/>
  <c r="AU16"/>
  <c r="AE17"/>
  <c r="AF17"/>
  <c r="AG17"/>
  <c r="AH17"/>
  <c r="AI17"/>
  <c r="AJ17"/>
  <c r="AK17"/>
  <c r="AL17"/>
  <c r="AM17"/>
  <c r="AN17"/>
  <c r="AO17"/>
  <c r="AP17"/>
  <c r="AR17"/>
  <c r="AS17"/>
  <c r="AT17"/>
  <c r="AU17"/>
  <c r="AE18"/>
  <c r="AF18"/>
  <c r="AG18"/>
  <c r="AH18"/>
  <c r="AI18"/>
  <c r="AJ18"/>
  <c r="AK18"/>
  <c r="AL18"/>
  <c r="AM18"/>
  <c r="AN18"/>
  <c r="AO18"/>
  <c r="AP18"/>
  <c r="AR18"/>
  <c r="AS18"/>
  <c r="AT18"/>
  <c r="AU18"/>
  <c r="AE19"/>
  <c r="AF19"/>
  <c r="AG19"/>
  <c r="AH19"/>
  <c r="AI19"/>
  <c r="AJ19"/>
  <c r="AK19"/>
  <c r="AL19"/>
  <c r="AM19"/>
  <c r="AN19"/>
  <c r="AO19"/>
  <c r="AP19"/>
  <c r="AR19"/>
  <c r="AS19"/>
  <c r="AT19"/>
  <c r="AU19"/>
  <c r="AE20"/>
  <c r="AF20"/>
  <c r="AG20"/>
  <c r="AH20"/>
  <c r="AI20"/>
  <c r="AJ20"/>
  <c r="AK20"/>
  <c r="AL20"/>
  <c r="AM20"/>
  <c r="AN20"/>
  <c r="AP20"/>
  <c r="AR20"/>
  <c r="AS20"/>
  <c r="AT20"/>
  <c r="AU20"/>
  <c r="AE21"/>
  <c r="AF21"/>
  <c r="AG21"/>
  <c r="AH21"/>
  <c r="AI21"/>
  <c r="AJ21"/>
  <c r="AK21"/>
  <c r="AL21"/>
  <c r="AM21"/>
  <c r="AN21"/>
  <c r="AP21"/>
  <c r="AR21"/>
  <c r="AS21"/>
  <c r="AT21"/>
  <c r="AE22"/>
  <c r="AF22"/>
  <c r="AG22"/>
  <c r="AH22"/>
  <c r="AI22"/>
  <c r="AJ22"/>
  <c r="AK22"/>
  <c r="AL22"/>
  <c r="AM22"/>
  <c r="AN22"/>
  <c r="AP22"/>
  <c r="AS22"/>
  <c r="AT22"/>
  <c r="AU22"/>
  <c r="AE23"/>
  <c r="AF23"/>
  <c r="AG23"/>
  <c r="AH23"/>
  <c r="AI23"/>
  <c r="AJ23"/>
  <c r="AK23"/>
  <c r="AL23"/>
  <c r="AM23"/>
  <c r="AN23"/>
  <c r="AP23"/>
  <c r="AR23"/>
  <c r="AS23"/>
  <c r="AT23"/>
  <c r="AU23"/>
  <c r="AE24"/>
  <c r="AF24"/>
  <c r="AG24"/>
  <c r="AH24"/>
  <c r="AI24"/>
  <c r="AJ24"/>
  <c r="AK24"/>
  <c r="AL24"/>
  <c r="AM24"/>
  <c r="AN24"/>
  <c r="AP24"/>
  <c r="AR24"/>
  <c r="AS24"/>
  <c r="AT24"/>
  <c r="AU24"/>
  <c r="AE25"/>
  <c r="AF25"/>
  <c r="AG25"/>
  <c r="AH25"/>
  <c r="AI25"/>
  <c r="AJ25"/>
  <c r="AK25"/>
  <c r="AL25"/>
  <c r="AM25"/>
  <c r="AN25"/>
  <c r="AP25"/>
  <c r="AR25"/>
  <c r="AS25"/>
  <c r="AT25"/>
  <c r="AU25"/>
  <c r="AE26"/>
  <c r="AF26"/>
  <c r="AG26"/>
  <c r="AH26"/>
  <c r="AI26"/>
  <c r="AJ26"/>
  <c r="AK26"/>
  <c r="AL26"/>
  <c r="AM26"/>
  <c r="AN26"/>
  <c r="AP26"/>
  <c r="AS26"/>
  <c r="AT26"/>
  <c r="AU26"/>
  <c r="AE27"/>
  <c r="AF27"/>
  <c r="AG27"/>
  <c r="AH27"/>
  <c r="AI27"/>
  <c r="AJ27"/>
  <c r="AK27"/>
  <c r="AL27"/>
  <c r="AM27"/>
  <c r="AN27"/>
  <c r="AP27"/>
  <c r="AS27"/>
  <c r="AT27"/>
  <c r="AU27"/>
  <c r="AE28"/>
  <c r="AF28"/>
  <c r="AG28"/>
  <c r="AH28"/>
  <c r="AI28"/>
  <c r="AJ28"/>
  <c r="AK28"/>
  <c r="AL28"/>
  <c r="AM28"/>
  <c r="AN28"/>
  <c r="AP28"/>
  <c r="AR28"/>
  <c r="AS28"/>
  <c r="AT28"/>
  <c r="AE29"/>
  <c r="AF29"/>
  <c r="AG29"/>
  <c r="AH29"/>
  <c r="AI29"/>
  <c r="AJ29"/>
  <c r="AK29"/>
  <c r="AL29"/>
  <c r="AM29"/>
  <c r="AN29"/>
  <c r="AP29"/>
  <c r="AS29"/>
  <c r="AT29"/>
  <c r="AU29"/>
  <c r="AE30"/>
  <c r="AF30"/>
  <c r="AG30"/>
  <c r="AH30"/>
  <c r="AI30"/>
  <c r="AJ30"/>
  <c r="AK30"/>
  <c r="AL30"/>
  <c r="AM30"/>
  <c r="AN30"/>
  <c r="AP30"/>
  <c r="AR30"/>
  <c r="AS30"/>
  <c r="AT30"/>
  <c r="AU30"/>
  <c r="AE31"/>
  <c r="AF31"/>
  <c r="AG31"/>
  <c r="AH31"/>
  <c r="AI31"/>
  <c r="AJ31"/>
  <c r="AK31"/>
  <c r="AL31"/>
  <c r="AM31"/>
  <c r="AN31"/>
  <c r="AP31"/>
  <c r="AR31"/>
  <c r="AS31"/>
  <c r="AT31"/>
  <c r="AU31"/>
  <c r="AE32"/>
  <c r="AF32"/>
  <c r="AG32"/>
  <c r="AH32"/>
  <c r="AI32"/>
  <c r="AJ32"/>
  <c r="AK32"/>
  <c r="AL32"/>
  <c r="AM32"/>
  <c r="AN32"/>
  <c r="AP32"/>
  <c r="AR32"/>
  <c r="AS32"/>
  <c r="AT32"/>
  <c r="AU32"/>
  <c r="T9"/>
  <c r="U9"/>
  <c r="V9"/>
  <c r="W9"/>
  <c r="X9"/>
  <c r="Y9"/>
  <c r="Z9"/>
  <c r="AA9"/>
  <c r="AB9"/>
  <c r="AC9"/>
  <c r="AD9"/>
  <c r="T10"/>
  <c r="U10"/>
  <c r="V10"/>
  <c r="W10"/>
  <c r="X10"/>
  <c r="Y10"/>
  <c r="Z10"/>
  <c r="AA10"/>
  <c r="AB10"/>
  <c r="AC10"/>
  <c r="AD10"/>
  <c r="T11"/>
  <c r="U11"/>
  <c r="V11"/>
  <c r="W11"/>
  <c r="X11"/>
  <c r="Y11"/>
  <c r="Z11"/>
  <c r="AA11"/>
  <c r="AB11"/>
  <c r="AC11"/>
  <c r="AD11"/>
  <c r="T12"/>
  <c r="U12"/>
  <c r="V12"/>
  <c r="W12"/>
  <c r="X12"/>
  <c r="Y12"/>
  <c r="Z12"/>
  <c r="AA12"/>
  <c r="AB12"/>
  <c r="AC12"/>
  <c r="AD12"/>
  <c r="T13"/>
  <c r="U13"/>
  <c r="V13"/>
  <c r="W13"/>
  <c r="X13"/>
  <c r="Y13"/>
  <c r="Z13"/>
  <c r="AA13"/>
  <c r="AB13"/>
  <c r="AC13"/>
  <c r="AD13"/>
  <c r="T14"/>
  <c r="U14"/>
  <c r="V14"/>
  <c r="W14"/>
  <c r="X14"/>
  <c r="Y14"/>
  <c r="Z14"/>
  <c r="AA14"/>
  <c r="AB14"/>
  <c r="AC14"/>
  <c r="AD14"/>
  <c r="T15"/>
  <c r="U15"/>
  <c r="V15"/>
  <c r="W15"/>
  <c r="X15"/>
  <c r="Y15"/>
  <c r="Z15"/>
  <c r="AA15"/>
  <c r="AB15"/>
  <c r="AC15"/>
  <c r="AD15"/>
  <c r="T16"/>
  <c r="U16"/>
  <c r="V16"/>
  <c r="W16"/>
  <c r="X16"/>
  <c r="Y16"/>
  <c r="Z16"/>
  <c r="AA16"/>
  <c r="AB16"/>
  <c r="AC16"/>
  <c r="AD16"/>
  <c r="T17"/>
  <c r="U17"/>
  <c r="V17"/>
  <c r="W17"/>
  <c r="X17"/>
  <c r="Y17"/>
  <c r="Z17"/>
  <c r="AA17"/>
  <c r="AB17"/>
  <c r="AC17"/>
  <c r="AD17"/>
  <c r="T18"/>
  <c r="U18"/>
  <c r="V18"/>
  <c r="W18"/>
  <c r="X18"/>
  <c r="Y18"/>
  <c r="Z18"/>
  <c r="AA18"/>
  <c r="AB18"/>
  <c r="AC18"/>
  <c r="AD18"/>
  <c r="T19"/>
  <c r="U19"/>
  <c r="V19"/>
  <c r="W19"/>
  <c r="X19"/>
  <c r="Y19"/>
  <c r="Z19"/>
  <c r="AA19"/>
  <c r="AB19"/>
  <c r="AC19"/>
  <c r="AD19"/>
  <c r="T20"/>
  <c r="U20"/>
  <c r="V20"/>
  <c r="W20"/>
  <c r="X20"/>
  <c r="Y20"/>
  <c r="Z20"/>
  <c r="AA20"/>
  <c r="AB20"/>
  <c r="AC20"/>
  <c r="AD20"/>
  <c r="T21"/>
  <c r="U21"/>
  <c r="V21"/>
  <c r="W21"/>
  <c r="X21"/>
  <c r="Y21"/>
  <c r="Z21"/>
  <c r="AA21"/>
  <c r="AB21"/>
  <c r="AC21"/>
  <c r="AD21"/>
  <c r="T22"/>
  <c r="U22"/>
  <c r="V22"/>
  <c r="W22"/>
  <c r="X22"/>
  <c r="Y22"/>
  <c r="Z22"/>
  <c r="AA22"/>
  <c r="AB22"/>
  <c r="AC22"/>
  <c r="AD22"/>
  <c r="T23"/>
  <c r="U23"/>
  <c r="V23"/>
  <c r="W23"/>
  <c r="X23"/>
  <c r="Y23"/>
  <c r="Z23"/>
  <c r="AA23"/>
  <c r="AB23"/>
  <c r="AC23"/>
  <c r="AD23"/>
  <c r="T24"/>
  <c r="U24"/>
  <c r="V24"/>
  <c r="W24"/>
  <c r="X24"/>
  <c r="Y24"/>
  <c r="Z24"/>
  <c r="AA24"/>
  <c r="AB24"/>
  <c r="AC24"/>
  <c r="AD24"/>
  <c r="T25"/>
  <c r="U25"/>
  <c r="V25"/>
  <c r="W25"/>
  <c r="X25"/>
  <c r="Y25"/>
  <c r="Z25"/>
  <c r="AA25"/>
  <c r="AB25"/>
  <c r="AC25"/>
  <c r="AD25"/>
  <c r="T26"/>
  <c r="U26"/>
  <c r="V26"/>
  <c r="W26"/>
  <c r="X26"/>
  <c r="Y26"/>
  <c r="Z26"/>
  <c r="AA26"/>
  <c r="AB26"/>
  <c r="AC26"/>
  <c r="AD26"/>
  <c r="T27"/>
  <c r="U27"/>
  <c r="V27"/>
  <c r="W27"/>
  <c r="X27"/>
  <c r="Y27"/>
  <c r="Z27"/>
  <c r="AA27"/>
  <c r="AB27"/>
  <c r="AC27"/>
  <c r="AD27"/>
  <c r="T28"/>
  <c r="U28"/>
  <c r="V28"/>
  <c r="W28"/>
  <c r="X28"/>
  <c r="Y28"/>
  <c r="Z28"/>
  <c r="AA28"/>
  <c r="AB28"/>
  <c r="AC28"/>
  <c r="AD28"/>
  <c r="T29"/>
  <c r="U29"/>
  <c r="V29"/>
  <c r="W29"/>
  <c r="X29"/>
  <c r="Y29"/>
  <c r="Z29"/>
  <c r="AA29"/>
  <c r="AB29"/>
  <c r="AC29"/>
  <c r="AD29"/>
  <c r="T30"/>
  <c r="U30"/>
  <c r="V30"/>
  <c r="W30"/>
  <c r="X30"/>
  <c r="Y30"/>
  <c r="Z30"/>
  <c r="AA30"/>
  <c r="AB30"/>
  <c r="AC30"/>
  <c r="AD30"/>
  <c r="T31"/>
  <c r="U31"/>
  <c r="V31"/>
  <c r="W31"/>
  <c r="X31"/>
  <c r="Y31"/>
  <c r="Z31"/>
  <c r="AA31"/>
  <c r="AB31"/>
  <c r="AC31"/>
  <c r="AD31"/>
  <c r="T32"/>
  <c r="U32"/>
  <c r="V32"/>
  <c r="W32"/>
  <c r="X32"/>
  <c r="Y32"/>
  <c r="Z32"/>
  <c r="AA32"/>
  <c r="AB32"/>
  <c r="AC32"/>
  <c r="AD32"/>
  <c r="S9"/>
  <c r="S10"/>
  <c r="S11"/>
  <c r="S12"/>
  <c r="S13"/>
  <c r="S14"/>
  <c r="S15"/>
  <c r="S16"/>
  <c r="S17"/>
  <c r="S18"/>
  <c r="S19"/>
  <c r="S20"/>
  <c r="S21"/>
  <c r="S22"/>
  <c r="S23"/>
  <c r="S24"/>
  <c r="S25"/>
  <c r="S26"/>
  <c r="S27"/>
  <c r="S28"/>
  <c r="S29"/>
  <c r="S30"/>
  <c r="S31"/>
  <c r="S32"/>
  <c r="R9"/>
  <c r="P9" s="1"/>
  <c r="R10"/>
  <c r="R11"/>
  <c r="P11" s="1"/>
  <c r="R12"/>
  <c r="P12" s="1"/>
  <c r="R13"/>
  <c r="P13" s="1"/>
  <c r="R14"/>
  <c r="P14" s="1"/>
  <c r="R15"/>
  <c r="P15" s="1"/>
  <c r="R16"/>
  <c r="P16" s="1"/>
  <c r="R17"/>
  <c r="P17" s="1"/>
  <c r="R18"/>
  <c r="R19"/>
  <c r="P19" s="1"/>
  <c r="R20"/>
  <c r="P20" s="1"/>
  <c r="R21"/>
  <c r="P21" s="1"/>
  <c r="R22"/>
  <c r="P22" s="1"/>
  <c r="R23"/>
  <c r="P23" s="1"/>
  <c r="R24"/>
  <c r="P24" s="1"/>
  <c r="R25"/>
  <c r="P25" s="1"/>
  <c r="R26"/>
  <c r="R27"/>
  <c r="P27" s="1"/>
  <c r="R28"/>
  <c r="P28" s="1"/>
  <c r="R29"/>
  <c r="P29" s="1"/>
  <c r="R30"/>
  <c r="R31"/>
  <c r="P31" s="1"/>
  <c r="R32"/>
  <c r="P32" s="1"/>
  <c r="B12" i="8"/>
  <c r="E12"/>
  <c r="B13"/>
  <c r="C13"/>
  <c r="E13"/>
  <c r="B14"/>
  <c r="C14"/>
  <c r="E14"/>
  <c r="B15"/>
  <c r="C15"/>
  <c r="E15"/>
  <c r="B16"/>
  <c r="E16"/>
  <c r="B17"/>
  <c r="C17"/>
  <c r="B18"/>
  <c r="C18"/>
  <c r="E18"/>
  <c r="C19"/>
  <c r="B20"/>
  <c r="C20"/>
  <c r="B21"/>
  <c r="C21"/>
  <c r="B22"/>
  <c r="C22"/>
  <c r="E22"/>
  <c r="B23"/>
  <c r="E23"/>
  <c r="B24"/>
  <c r="E24"/>
  <c r="B25"/>
  <c r="B26"/>
  <c r="C26"/>
  <c r="E26"/>
  <c r="B27"/>
  <c r="C27"/>
  <c r="E27"/>
  <c r="E28"/>
  <c r="B29"/>
  <c r="C29"/>
  <c r="E29"/>
  <c r="B30"/>
  <c r="C30"/>
  <c r="B31"/>
  <c r="C31"/>
  <c r="E31"/>
  <c r="B13" i="6"/>
  <c r="B27" i="1" s="1"/>
  <c r="B14" i="6"/>
  <c r="B13" i="1" s="1"/>
  <c r="B15" i="6"/>
  <c r="B23" i="1" s="1"/>
  <c r="B16" i="6"/>
  <c r="A15" i="8" s="1"/>
  <c r="B17" i="6"/>
  <c r="B20" i="1" s="1"/>
  <c r="B18" i="6"/>
  <c r="B18" i="1" s="1"/>
  <c r="B19" i="6"/>
  <c r="B19" i="1" s="1"/>
  <c r="B20" i="6"/>
  <c r="B14" i="1" s="1"/>
  <c r="B21" i="6"/>
  <c r="B16" i="1" s="1"/>
  <c r="B22" i="6"/>
  <c r="B24" i="1" s="1"/>
  <c r="B23" i="6"/>
  <c r="A22" i="8" s="1"/>
  <c r="B24" i="6"/>
  <c r="A23" i="8" s="1"/>
  <c r="B25" i="6"/>
  <c r="B29" i="1" s="1"/>
  <c r="B26" i="6"/>
  <c r="B30" i="1" s="1"/>
  <c r="B27" i="6"/>
  <c r="B31" i="1" s="1"/>
  <c r="B28" i="6"/>
  <c r="B32" i="1" s="1"/>
  <c r="B29" i="6"/>
  <c r="B33" i="1" s="1"/>
  <c r="B30" i="6"/>
  <c r="B34" i="1" s="1"/>
  <c r="B31" i="6"/>
  <c r="A30" i="8" s="1"/>
  <c r="B32" i="6"/>
  <c r="B36" i="1" s="1"/>
  <c r="Q13" i="6"/>
  <c r="Q14"/>
  <c r="Q15"/>
  <c r="Q16"/>
  <c r="Q17"/>
  <c r="Q18"/>
  <c r="Q19"/>
  <c r="Q20"/>
  <c r="P18"/>
  <c r="A15" i="1"/>
  <c r="C15" s="1"/>
  <c r="A28"/>
  <c r="C28" s="1"/>
  <c r="A29"/>
  <c r="C29" s="1"/>
  <c r="A30"/>
  <c r="C30" s="1"/>
  <c r="A31"/>
  <c r="C31" s="1"/>
  <c r="A32"/>
  <c r="C32" s="1"/>
  <c r="A33"/>
  <c r="C33" s="1"/>
  <c r="A34"/>
  <c r="C34" s="1"/>
  <c r="A35"/>
  <c r="C35" s="1"/>
  <c r="A36"/>
  <c r="C36" s="1"/>
  <c r="A12"/>
  <c r="C12" s="1"/>
  <c r="A26"/>
  <c r="C26" s="1"/>
  <c r="A22"/>
  <c r="C22" s="1"/>
  <c r="A21"/>
  <c r="C21" s="1"/>
  <c r="A27"/>
  <c r="C27" s="1"/>
  <c r="A13"/>
  <c r="C13" s="1"/>
  <c r="A23"/>
  <c r="C23" s="1"/>
  <c r="A17"/>
  <c r="C17" s="1"/>
  <c r="A20"/>
  <c r="C20" s="1"/>
  <c r="A18"/>
  <c r="C18" s="1"/>
  <c r="A19"/>
  <c r="C19" s="1"/>
  <c r="A14"/>
  <c r="C14" s="1"/>
  <c r="A16"/>
  <c r="C16" s="1"/>
  <c r="A24"/>
  <c r="C24" s="1"/>
  <c r="A25"/>
  <c r="C25" s="1"/>
  <c r="C11"/>
  <c r="B2"/>
  <c r="B12"/>
  <c r="B26"/>
  <c r="B11" i="6"/>
  <c r="B22" i="1" s="1"/>
  <c r="B21"/>
  <c r="B8" i="6"/>
  <c r="A7" i="8" s="1"/>
  <c r="C10"/>
  <c r="C11"/>
  <c r="C8"/>
  <c r="E34" i="6"/>
  <c r="D33" i="8" s="1"/>
  <c r="G7"/>
  <c r="L8" i="6"/>
  <c r="H7" i="8" s="1"/>
  <c r="O5" i="10"/>
  <c r="L9" i="6"/>
  <c r="H8" i="8" s="1"/>
  <c r="O6" i="10"/>
  <c r="L10" i="6"/>
  <c r="H9" i="8" s="1"/>
  <c r="G10"/>
  <c r="L11" i="6"/>
  <c r="H10" i="8" s="1"/>
  <c r="G11"/>
  <c r="L12" i="6"/>
  <c r="H11" i="8" s="1"/>
  <c r="O9" i="10"/>
  <c r="L13" i="6"/>
  <c r="H12" i="8" s="1"/>
  <c r="G13"/>
  <c r="L14" i="6"/>
  <c r="H13" i="8" s="1"/>
  <c r="O11" i="10"/>
  <c r="L15" i="6"/>
  <c r="H14" i="8" s="1"/>
  <c r="G15"/>
  <c r="L16" i="6"/>
  <c r="G22" i="8"/>
  <c r="L23" i="6"/>
  <c r="H22" i="8" s="1"/>
  <c r="O20" i="10"/>
  <c r="L24" i="6"/>
  <c r="H23" i="8" s="1"/>
  <c r="G24"/>
  <c r="L25" i="6"/>
  <c r="H24" i="8" s="1"/>
  <c r="O22" i="10"/>
  <c r="L26" i="6"/>
  <c r="H25" i="8" s="1"/>
  <c r="G26"/>
  <c r="L27" i="6"/>
  <c r="H26" i="8" s="1"/>
  <c r="O24" i="10"/>
  <c r="L28" i="6"/>
  <c r="O25" i="10"/>
  <c r="L29" i="6"/>
  <c r="H28" i="8" s="1"/>
  <c r="O26" i="10"/>
  <c r="L30" i="6"/>
  <c r="H29" i="8" s="1"/>
  <c r="G30"/>
  <c r="L31" i="6"/>
  <c r="H30" i="8" s="1"/>
  <c r="O28" i="10"/>
  <c r="L32" i="6"/>
  <c r="H31" i="8" s="1"/>
  <c r="G32"/>
  <c r="L33" i="6"/>
  <c r="H32" i="8" s="1"/>
  <c r="O30" i="10"/>
  <c r="L34" i="6"/>
  <c r="H33" i="8" s="1"/>
  <c r="G34"/>
  <c r="L35" i="6"/>
  <c r="H34" i="8" s="1"/>
  <c r="O32" i="10"/>
  <c r="O33"/>
  <c r="O34"/>
  <c r="H39" i="6"/>
  <c r="O35" i="10" s="1"/>
  <c r="H40" i="6"/>
  <c r="O36" i="10" s="1"/>
  <c r="H41" i="6"/>
  <c r="O37" i="10" s="1"/>
  <c r="I8" i="6"/>
  <c r="R4" i="10" s="1"/>
  <c r="K8" i="6"/>
  <c r="I9"/>
  <c r="I8" i="8" s="1"/>
  <c r="K9" i="6"/>
  <c r="K8" i="8" s="1"/>
  <c r="I10" i="6"/>
  <c r="I9" i="8" s="1"/>
  <c r="K10" i="6"/>
  <c r="K9" i="8" s="1"/>
  <c r="I11" i="6"/>
  <c r="R7" i="10" s="1"/>
  <c r="K11" i="6"/>
  <c r="K10" i="8" s="1"/>
  <c r="I12" i="6"/>
  <c r="R8" i="10" s="1"/>
  <c r="K12" i="6"/>
  <c r="K11" i="8" s="1"/>
  <c r="I13" i="6"/>
  <c r="I12" i="8" s="1"/>
  <c r="K13" i="6"/>
  <c r="K12" i="8" s="1"/>
  <c r="K14" i="6"/>
  <c r="K13" i="8" s="1"/>
  <c r="I15" i="6"/>
  <c r="R11" i="10" s="1"/>
  <c r="K15" i="6"/>
  <c r="K14" i="8" s="1"/>
  <c r="K23" i="6"/>
  <c r="K22" i="8" s="1"/>
  <c r="I24" i="6"/>
  <c r="R20" i="10" s="1"/>
  <c r="K24" i="6"/>
  <c r="K23" i="8" s="1"/>
  <c r="I25" i="6"/>
  <c r="R21" i="10" s="1"/>
  <c r="K25" i="6"/>
  <c r="K24" i="8" s="1"/>
  <c r="I26" i="6"/>
  <c r="R22" i="10" s="1"/>
  <c r="K26" i="6"/>
  <c r="K25" i="8" s="1"/>
  <c r="I27" i="6"/>
  <c r="I26" i="8" s="1"/>
  <c r="K27" i="6"/>
  <c r="K26" i="8" s="1"/>
  <c r="I28" i="6"/>
  <c r="I27" i="8" s="1"/>
  <c r="K28" i="6"/>
  <c r="K27" i="8" s="1"/>
  <c r="I29" i="6"/>
  <c r="R25" i="10" s="1"/>
  <c r="K29" i="6"/>
  <c r="K28" i="8" s="1"/>
  <c r="I30" i="6"/>
  <c r="R26" i="10" s="1"/>
  <c r="K30" i="6"/>
  <c r="K29" i="8" s="1"/>
  <c r="I31" i="6"/>
  <c r="I30" i="8" s="1"/>
  <c r="K31" i="6"/>
  <c r="K30" i="8" s="1"/>
  <c r="I32" i="6"/>
  <c r="R28" i="10" s="1"/>
  <c r="K32" i="6"/>
  <c r="K31" i="8" s="1"/>
  <c r="K33" i="6"/>
  <c r="K32" i="8" s="1"/>
  <c r="I34" i="6"/>
  <c r="R30" i="10" s="1"/>
  <c r="K34" i="6"/>
  <c r="K33" i="8" s="1"/>
  <c r="I35" i="6"/>
  <c r="I34" i="8" s="1"/>
  <c r="K35" i="6"/>
  <c r="K34" i="8" s="1"/>
  <c r="K36" i="6"/>
  <c r="K35" i="8" s="1"/>
  <c r="I37" i="6"/>
  <c r="I36" i="8" s="1"/>
  <c r="K37" i="6"/>
  <c r="K36" i="8" s="1"/>
  <c r="I38" i="6"/>
  <c r="R34" i="10" s="1"/>
  <c r="K38" i="6"/>
  <c r="I39"/>
  <c r="R35" i="10" s="1"/>
  <c r="K39" i="6"/>
  <c r="I40"/>
  <c r="R36" i="10" s="1"/>
  <c r="K40" i="6"/>
  <c r="I41"/>
  <c r="R37" i="10" s="1"/>
  <c r="I33" i="6"/>
  <c r="R29" i="10" s="1"/>
  <c r="I23" i="6"/>
  <c r="I22" i="8" s="1"/>
  <c r="K41" i="6"/>
  <c r="O18" i="10"/>
  <c r="L22" i="6"/>
  <c r="H21" i="8" s="1"/>
  <c r="I22" i="6"/>
  <c r="R18" i="10" s="1"/>
  <c r="K22" i="6"/>
  <c r="K21" i="8" s="1"/>
  <c r="O14" i="10"/>
  <c r="L18" i="6"/>
  <c r="H17" i="8" s="1"/>
  <c r="O15" i="10"/>
  <c r="L19" i="6"/>
  <c r="H18" i="8" s="1"/>
  <c r="G19"/>
  <c r="L20" i="6"/>
  <c r="H19" i="8" s="1"/>
  <c r="G20"/>
  <c r="L21" i="6"/>
  <c r="H20" i="8" s="1"/>
  <c r="K18" i="6"/>
  <c r="K17" i="8" s="1"/>
  <c r="I19" i="6"/>
  <c r="R15" i="10" s="1"/>
  <c r="K19" i="6"/>
  <c r="K18" i="8" s="1"/>
  <c r="I20" i="6"/>
  <c r="I19" i="8" s="1"/>
  <c r="K20" i="6"/>
  <c r="K19" i="8" s="1"/>
  <c r="I21" i="6"/>
  <c r="I20" i="8" s="1"/>
  <c r="K21" i="6"/>
  <c r="K20" i="8" s="1"/>
  <c r="I18" i="6"/>
  <c r="R14" i="10" s="1"/>
  <c r="C7" i="8"/>
  <c r="E8"/>
  <c r="B9"/>
  <c r="E9"/>
  <c r="B10"/>
  <c r="E10"/>
  <c r="B11"/>
  <c r="B7"/>
  <c r="B8"/>
  <c r="G16"/>
  <c r="I17" i="6"/>
  <c r="R13" i="10" s="1"/>
  <c r="K17" i="6"/>
  <c r="K16" i="8" s="1"/>
  <c r="L17" i="6"/>
  <c r="H16" i="8" s="1"/>
  <c r="I16" i="6"/>
  <c r="R12" i="10" s="1"/>
  <c r="K16" i="6"/>
  <c r="K15" i="8" s="1"/>
  <c r="I14" i="6"/>
  <c r="R10" i="10" s="1"/>
  <c r="R8" i="6"/>
  <c r="U8"/>
  <c r="V8"/>
  <c r="W8"/>
  <c r="X8"/>
  <c r="Y8"/>
  <c r="Z8"/>
  <c r="AA8"/>
  <c r="AB8"/>
  <c r="AD8"/>
  <c r="AE8"/>
  <c r="AF8"/>
  <c r="AG8"/>
  <c r="AH8"/>
  <c r="AI8"/>
  <c r="AJ8"/>
  <c r="AK8"/>
  <c r="AL8"/>
  <c r="AM8"/>
  <c r="AN8"/>
  <c r="AO8"/>
  <c r="AP8"/>
  <c r="AT8"/>
  <c r="AU8"/>
  <c r="AR8"/>
  <c r="J37"/>
  <c r="Q33" i="10" s="1"/>
  <c r="T8" i="6"/>
  <c r="P10"/>
  <c r="P26"/>
  <c r="P30"/>
  <c r="S8"/>
  <c r="R6"/>
  <c r="S6"/>
  <c r="T6"/>
  <c r="U6"/>
  <c r="V6"/>
  <c r="W6"/>
  <c r="X6"/>
  <c r="Y6"/>
  <c r="Z6"/>
  <c r="AA6"/>
  <c r="AB6"/>
  <c r="AC6"/>
  <c r="AD6"/>
  <c r="AE6"/>
  <c r="AF6"/>
  <c r="AG6"/>
  <c r="AH6"/>
  <c r="AI6"/>
  <c r="AJ6"/>
  <c r="AK6"/>
  <c r="AL6"/>
  <c r="AM6"/>
  <c r="AN6"/>
  <c r="AO6"/>
  <c r="AP6"/>
  <c r="AR6"/>
  <c r="Q32"/>
  <c r="Q30"/>
  <c r="Q31"/>
  <c r="Q27"/>
  <c r="Q28"/>
  <c r="Q29"/>
  <c r="Q8"/>
  <c r="Q9"/>
  <c r="Q10"/>
  <c r="Q11"/>
  <c r="Q12"/>
  <c r="Q21"/>
  <c r="Q22"/>
  <c r="Q23"/>
  <c r="Q24"/>
  <c r="Q25"/>
  <c r="Q26"/>
  <c r="AC8"/>
  <c r="AS8"/>
  <c r="R17" i="10"/>
  <c r="R32"/>
  <c r="O7"/>
  <c r="C2" i="8"/>
  <c r="B6"/>
  <c r="C6"/>
  <c r="E6"/>
  <c r="D6"/>
  <c r="D7"/>
  <c r="D8"/>
  <c r="D9"/>
  <c r="D10"/>
  <c r="D11"/>
  <c r="D12"/>
  <c r="D13"/>
  <c r="D14"/>
  <c r="D15"/>
  <c r="D16"/>
  <c r="D17"/>
  <c r="D18"/>
  <c r="D19"/>
  <c r="D20"/>
  <c r="D21"/>
  <c r="D22"/>
  <c r="D23"/>
  <c r="D24"/>
  <c r="D25"/>
  <c r="D26"/>
  <c r="D27"/>
  <c r="D28"/>
  <c r="D29"/>
  <c r="D30"/>
  <c r="D31"/>
  <c r="A33"/>
  <c r="H5"/>
  <c r="B5"/>
  <c r="C5"/>
  <c r="E5"/>
  <c r="D5"/>
  <c r="G5"/>
  <c r="A5"/>
  <c r="G1"/>
  <c r="E7"/>
  <c r="C9"/>
  <c r="E11"/>
  <c r="C12"/>
  <c r="C16"/>
  <c r="B19"/>
  <c r="E19"/>
  <c r="E20"/>
  <c r="E21"/>
  <c r="C23"/>
  <c r="A28"/>
  <c r="B28"/>
  <c r="C28"/>
  <c r="E30"/>
  <c r="E25"/>
  <c r="E17"/>
  <c r="H15"/>
  <c r="G23"/>
  <c r="G27"/>
  <c r="H27"/>
  <c r="K7"/>
  <c r="I35"/>
  <c r="I18"/>
  <c r="R24" i="10" l="1"/>
  <c r="AP34" i="6"/>
  <c r="AL34"/>
  <c r="AH34"/>
  <c r="AD34"/>
  <c r="Y34"/>
  <c r="A16" i="8"/>
  <c r="AG34" i="6"/>
  <c r="AB34"/>
  <c r="X34"/>
  <c r="A8" i="8"/>
  <c r="A24"/>
  <c r="AK34" i="6"/>
  <c r="AS34"/>
  <c r="AU34"/>
  <c r="AN34"/>
  <c r="AJ34"/>
  <c r="AF34"/>
  <c r="AA34"/>
  <c r="W34"/>
  <c r="AO34"/>
  <c r="I32" i="8"/>
  <c r="R31" i="10"/>
  <c r="I14" i="8"/>
  <c r="A20"/>
  <c r="AC34" i="6"/>
  <c r="T34"/>
  <c r="AT34"/>
  <c r="AM34"/>
  <c r="AI34"/>
  <c r="AE34"/>
  <c r="Z34"/>
  <c r="V34"/>
  <c r="U34"/>
  <c r="BA34"/>
  <c r="AW34"/>
  <c r="BB34"/>
  <c r="AY34"/>
  <c r="G31" i="8"/>
  <c r="G17"/>
  <c r="G35"/>
  <c r="R19" i="10"/>
  <c r="G14" i="8"/>
  <c r="O16" i="10"/>
  <c r="I11" i="8"/>
  <c r="A10"/>
  <c r="G8"/>
  <c r="I33"/>
  <c r="I25"/>
  <c r="G36"/>
  <c r="A12"/>
  <c r="O29" i="10"/>
  <c r="R6"/>
  <c r="B17" i="1"/>
  <c r="O21" i="10"/>
  <c r="I29" i="8"/>
  <c r="O17" i="10"/>
  <c r="I16" i="8"/>
  <c r="J33" i="6"/>
  <c r="J32" i="8" s="1"/>
  <c r="G29"/>
  <c r="A17"/>
  <c r="A29"/>
  <c r="R27" i="10"/>
  <c r="R9"/>
  <c r="G9" i="8"/>
  <c r="G33"/>
  <c r="G25"/>
  <c r="A21"/>
  <c r="A13"/>
  <c r="A25"/>
  <c r="R23" i="10"/>
  <c r="R5"/>
  <c r="J20" i="6"/>
  <c r="Q16" i="10" s="1"/>
  <c r="J18" i="6"/>
  <c r="J17" i="8" s="1"/>
  <c r="J17" i="6"/>
  <c r="J16" i="8" s="1"/>
  <c r="J9" i="6"/>
  <c r="Q5" i="10" s="1"/>
  <c r="P5" s="1"/>
  <c r="J38" i="6"/>
  <c r="Q34" i="10" s="1"/>
  <c r="P34" s="1"/>
  <c r="S34" i="6"/>
  <c r="B35" i="1"/>
  <c r="A14" i="8"/>
  <c r="B15" i="1"/>
  <c r="G12" i="8"/>
  <c r="I13"/>
  <c r="I31"/>
  <c r="I7"/>
  <c r="A18"/>
  <c r="O27" i="10"/>
  <c r="O19"/>
  <c r="R33"/>
  <c r="P33" s="1"/>
  <c r="I23" i="8"/>
  <c r="A11"/>
  <c r="A26"/>
  <c r="O31" i="10"/>
  <c r="O23"/>
  <c r="J29" i="6"/>
  <c r="Q25" i="10" s="1"/>
  <c r="P25" s="1"/>
  <c r="J25" i="6"/>
  <c r="Q21" i="10" s="1"/>
  <c r="P21" s="1"/>
  <c r="J21" i="6"/>
  <c r="Q17" i="10" s="1"/>
  <c r="P17" s="1"/>
  <c r="G21" i="8"/>
  <c r="G28"/>
  <c r="J13" i="6"/>
  <c r="J12" i="8" s="1"/>
  <c r="J15" i="6"/>
  <c r="J14" i="8" s="1"/>
  <c r="J28" i="6"/>
  <c r="J27" i="8" s="1"/>
  <c r="J24" i="6"/>
  <c r="Q20" i="10" s="1"/>
  <c r="P20" s="1"/>
  <c r="R16"/>
  <c r="J16" i="6"/>
  <c r="J15" i="8" s="1"/>
  <c r="J12" i="6"/>
  <c r="J11" i="8" s="1"/>
  <c r="B28" i="1"/>
  <c r="J11" i="6"/>
  <c r="J10" i="8" s="1"/>
  <c r="J14" i="6"/>
  <c r="Q10" i="10" s="1"/>
  <c r="P10" s="1"/>
  <c r="J10" i="6"/>
  <c r="J9" i="8" s="1"/>
  <c r="J8" i="6"/>
  <c r="J7" i="8" s="1"/>
  <c r="J36" i="6"/>
  <c r="Q32" i="10" s="1"/>
  <c r="P32" s="1"/>
  <c r="J32" i="6"/>
  <c r="J31" i="8" s="1"/>
  <c r="J27" i="6"/>
  <c r="Q23" i="10" s="1"/>
  <c r="J23" i="6"/>
  <c r="Q19" i="10" s="1"/>
  <c r="J19" i="6"/>
  <c r="Q15" i="10" s="1"/>
  <c r="P15" s="1"/>
  <c r="J35" i="6"/>
  <c r="Q31" i="10" s="1"/>
  <c r="P31" s="1"/>
  <c r="J30" i="6"/>
  <c r="Q26" i="10" s="1"/>
  <c r="P26" s="1"/>
  <c r="J26" i="6"/>
  <c r="Q22" i="10" s="1"/>
  <c r="P22" s="1"/>
  <c r="J22" i="6"/>
  <c r="Q18" i="10" s="1"/>
  <c r="P18" s="1"/>
  <c r="J41" i="6"/>
  <c r="Q37" i="10" s="1"/>
  <c r="P37" s="1"/>
  <c r="J40" i="6"/>
  <c r="Q36" i="10" s="1"/>
  <c r="P36" s="1"/>
  <c r="J39" i="6"/>
  <c r="Q35" i="10" s="1"/>
  <c r="P35" s="1"/>
  <c r="I15" i="8"/>
  <c r="I17"/>
  <c r="O13" i="10"/>
  <c r="B25" i="1"/>
  <c r="AR13" i="6"/>
  <c r="J31" s="1"/>
  <c r="I21" i="8"/>
  <c r="A19"/>
  <c r="A31"/>
  <c r="A27"/>
  <c r="O12" i="10"/>
  <c r="O8"/>
  <c r="P8" i="6"/>
  <c r="R38" s="1"/>
  <c r="J34"/>
  <c r="Q30" i="10" s="1"/>
  <c r="P30" s="1"/>
  <c r="A9" i="8"/>
  <c r="O4" i="10"/>
  <c r="O10"/>
  <c r="G18" i="8"/>
  <c r="I28"/>
  <c r="I24"/>
  <c r="I10"/>
  <c r="A38" i="1"/>
  <c r="C38"/>
  <c r="J36" i="8"/>
  <c r="Q29" i="10" l="1"/>
  <c r="P29" s="1"/>
  <c r="P23"/>
  <c r="D3" i="8"/>
  <c r="P19" i="10"/>
  <c r="Q13"/>
  <c r="P13" s="1"/>
  <c r="AR34" i="6"/>
  <c r="J19" i="8"/>
  <c r="J24"/>
  <c r="Q11" i="10"/>
  <c r="P11" s="1"/>
  <c r="Q14"/>
  <c r="P14" s="1"/>
  <c r="Q9"/>
  <c r="P9" s="1"/>
  <c r="J8" i="8"/>
  <c r="P16" i="10"/>
  <c r="J28" i="8"/>
  <c r="J20"/>
  <c r="Q8" i="10"/>
  <c r="P8" s="1"/>
  <c r="J43" i="6"/>
  <c r="J23" i="8"/>
  <c r="Q4" i="10"/>
  <c r="P4" s="1"/>
  <c r="Q12"/>
  <c r="P12" s="1"/>
  <c r="J25" i="8"/>
  <c r="J29"/>
  <c r="J26"/>
  <c r="J22"/>
  <c r="J33"/>
  <c r="J18"/>
  <c r="J21"/>
  <c r="J34"/>
  <c r="J13"/>
  <c r="Q28" i="10"/>
  <c r="P28" s="1"/>
  <c r="Q6"/>
  <c r="P6" s="1"/>
  <c r="Q7"/>
  <c r="P7" s="1"/>
  <c r="Q24"/>
  <c r="P24" s="1"/>
  <c r="J35" i="8"/>
  <c r="Q27" i="10"/>
  <c r="P27" s="1"/>
  <c r="J44" i="6"/>
  <c r="J30" i="8"/>
  <c r="J45" i="6"/>
</calcChain>
</file>

<file path=xl/comments1.xml><?xml version="1.0" encoding="utf-8"?>
<comments xmlns="http://schemas.openxmlformats.org/spreadsheetml/2006/main">
  <authors>
    <author>University of Georgia</author>
    <author>xx</author>
  </authors>
  <commentList>
    <comment ref="M1" authorId="0">
      <text>
        <r>
          <rPr>
            <b/>
            <sz val="12"/>
            <color indexed="12"/>
            <rFont val="Tahoma"/>
            <family val="2"/>
          </rPr>
          <t>En bleu : valeurs obtenues avec un calcul entre des cellules de la feuille
ex. Hémicellulose = NDF-ADF</t>
        </r>
        <r>
          <rPr>
            <b/>
            <sz val="12"/>
            <color indexed="81"/>
            <rFont val="Tahoma"/>
            <family val="2"/>
          </rPr>
          <t xml:space="preserve">
Copy data from the bottom portion of this sheet to the top.  Do NOT delete anything from the Active Ingredient Composition Matrix.  To remove data or labels, simply write over it with zeros.  Deleting any data will alter other spreadsheets and you will have to revert to an earlier version</t>
        </r>
      </text>
    </comment>
    <comment ref="AF2" authorId="1">
      <text>
        <r>
          <rPr>
            <sz val="10"/>
            <color indexed="81"/>
            <rFont val="Tahoma"/>
            <family val="2"/>
          </rPr>
          <t>Corrigida para zero a retenção de nitrogenio: 
EM (MJ/kg)= ED (MJ/kg) x EM/ED, avec EM/ED=0,995-0,0048 x PD (g/kg)/ED ( MJ/kg)
ver em WRS, 2002, vol. 10, 157-166</t>
        </r>
      </text>
    </comment>
    <comment ref="C3" authorId="1">
      <text>
        <r>
          <rPr>
            <b/>
            <sz val="8"/>
            <color indexed="81"/>
            <rFont val="Tahoma"/>
            <family val="2"/>
          </rPr>
          <t>Por exemplo em reais por kg</t>
        </r>
      </text>
    </comment>
    <comment ref="H3" authorId="1">
      <text>
        <r>
          <rPr>
            <b/>
            <sz val="8"/>
            <color indexed="81"/>
            <rFont val="Tahoma"/>
            <family val="2"/>
          </rPr>
          <t xml:space="preserve">incineração, 5h à 550ºc
</t>
        </r>
      </text>
    </comment>
    <comment ref="I3" authorId="1">
      <text>
        <r>
          <rPr>
            <b/>
            <sz val="8"/>
            <color indexed="81"/>
            <rFont val="Tahoma"/>
            <family val="2"/>
          </rPr>
          <t xml:space="preserve">N x 6,25
</t>
        </r>
      </text>
    </comment>
    <comment ref="K3" authorId="1">
      <text>
        <r>
          <rPr>
            <b/>
            <sz val="8"/>
            <color indexed="81"/>
            <rFont val="Tahoma"/>
            <family val="2"/>
          </rPr>
          <t>Método de Weende</t>
        </r>
      </text>
    </comment>
    <comment ref="L3" authorId="0">
      <text>
        <r>
          <rPr>
            <b/>
            <sz val="10"/>
            <color indexed="81"/>
            <rFont val="Tahoma"/>
            <family val="2"/>
          </rPr>
          <t>Método sequencial</t>
        </r>
      </text>
    </comment>
    <comment ref="M3" authorId="0">
      <text>
        <r>
          <rPr>
            <b/>
            <sz val="10"/>
            <color indexed="81"/>
            <rFont val="Tahoma"/>
            <family val="2"/>
          </rPr>
          <t xml:space="preserve">Método sequencial </t>
        </r>
      </text>
    </comment>
    <comment ref="N3" authorId="0">
      <text>
        <r>
          <rPr>
            <b/>
            <sz val="10"/>
            <color indexed="81"/>
            <rFont val="Tahoma"/>
            <family val="2"/>
          </rPr>
          <t>método sequencial</t>
        </r>
      </text>
    </comment>
    <comment ref="O3" authorId="1">
      <text>
        <r>
          <rPr>
            <b/>
            <sz val="8"/>
            <color indexed="81"/>
            <rFont val="Tahoma"/>
            <family val="2"/>
          </rPr>
          <t xml:space="preserve">FDN-FDA
</t>
        </r>
      </text>
    </comment>
    <comment ref="P3" authorId="0">
      <text>
        <r>
          <rPr>
            <sz val="12"/>
            <color indexed="81"/>
            <rFont val="Tahoma"/>
            <family val="2"/>
          </rPr>
          <t xml:space="preserve">Pectinas insolúveis em água </t>
        </r>
        <r>
          <rPr>
            <sz val="10"/>
            <color indexed="81"/>
            <rFont val="Tahoma"/>
            <family val="2"/>
          </rPr>
          <t>(</t>
        </r>
        <r>
          <rPr>
            <b/>
            <sz val="10"/>
            <color indexed="81"/>
            <rFont val="Tahoma"/>
            <family val="2"/>
          </rPr>
          <t>W</t>
        </r>
        <r>
          <rPr>
            <sz val="10"/>
            <color indexed="81"/>
            <rFont val="Tahoma"/>
            <family val="2"/>
          </rPr>
          <t xml:space="preserve">ater </t>
        </r>
        <r>
          <rPr>
            <b/>
            <sz val="10"/>
            <color indexed="81"/>
            <rFont val="Tahoma"/>
            <family val="2"/>
          </rPr>
          <t>I</t>
        </r>
        <r>
          <rPr>
            <sz val="10"/>
            <color indexed="81"/>
            <rFont val="Tahoma"/>
            <family val="2"/>
          </rPr>
          <t xml:space="preserve">nsoluble </t>
        </r>
        <r>
          <rPr>
            <b/>
            <sz val="10"/>
            <color indexed="81"/>
            <rFont val="Tahoma"/>
            <family val="2"/>
          </rPr>
          <t>P</t>
        </r>
        <r>
          <rPr>
            <sz val="10"/>
            <color indexed="81"/>
            <rFont val="Tahoma"/>
            <family val="2"/>
          </rPr>
          <t>ectins =&gt; ver tabelas do EGRAN, 2002)</t>
        </r>
      </text>
    </comment>
    <comment ref="Q3" authorId="1">
      <text>
        <r>
          <rPr>
            <b/>
            <sz val="8"/>
            <color indexed="81"/>
            <rFont val="Tahoma"/>
            <family val="2"/>
          </rPr>
          <t>Enzimático ou Ewers</t>
        </r>
      </text>
    </comment>
    <comment ref="U3" authorId="1">
      <text>
        <r>
          <rPr>
            <b/>
            <sz val="8"/>
            <color indexed="81"/>
            <rFont val="Tahoma"/>
            <family val="2"/>
          </rPr>
          <t xml:space="preserve">Aminoácidos sulfurados
Metionina + Cistina </t>
        </r>
      </text>
    </comment>
    <comment ref="Y3" authorId="1">
      <text>
        <r>
          <rPr>
            <b/>
            <sz val="10"/>
            <color indexed="81"/>
            <rFont val="Arial"/>
            <family val="2"/>
          </rPr>
          <t xml:space="preserve">Fósforo total
</t>
        </r>
      </text>
    </comment>
    <comment ref="AE3" authorId="1">
      <text>
        <r>
          <rPr>
            <b/>
            <sz val="8"/>
            <color indexed="81"/>
            <rFont val="Tahoma"/>
            <family val="2"/>
          </rPr>
          <t xml:space="preserve">Energia Digestível kcal/kg
Os valores em azul são estimativas, não sendo valores obtidos in vivo. </t>
        </r>
      </text>
    </comment>
    <comment ref="AF3" authorId="0">
      <text>
        <r>
          <rPr>
            <b/>
            <sz val="10"/>
            <color indexed="81"/>
            <rFont val="Tahoma"/>
            <family val="2"/>
          </rPr>
          <t>Energia metabolizável em 
kcal / kg</t>
        </r>
      </text>
    </comment>
  </commentList>
</comments>
</file>

<file path=xl/comments2.xml><?xml version="1.0" encoding="utf-8"?>
<comments xmlns="http://schemas.openxmlformats.org/spreadsheetml/2006/main">
  <authors>
    <author>Luiz Machado Carlos</author>
    <author>Lebas</author>
  </authors>
  <commentList>
    <comment ref="L1" authorId="0">
      <text>
        <r>
          <rPr>
            <b/>
            <sz val="9"/>
            <color indexed="81"/>
            <rFont val="Segoe UI"/>
            <family val="2"/>
          </rPr>
          <t>Luiz Machado Carlos:</t>
        </r>
        <r>
          <rPr>
            <sz val="9"/>
            <color indexed="81"/>
            <rFont val="Segoe UI"/>
            <family val="2"/>
          </rPr>
          <t xml:space="preserve">
Os dados disponíveis nesta planilha podem ser modificados de acordo com a informação disponível e necessidades do formulador ...
Há linhas vazias disponíveis para novos nutrientes, sempre e quando estes nutrientes tenham sido determinados 
COMO USAR:
Somente se utiliza para a formulação as duas colunas de  "Necessidades atuais".
Utilize a opção de copiar/colar para eleger as necessidades nutricionais armazenadas nas colunas coloridas. </t>
        </r>
      </text>
    </comment>
    <comment ref="B13" authorId="1">
      <text>
        <r>
          <rPr>
            <sz val="8"/>
            <color indexed="81"/>
            <rFont val="Tahoma"/>
            <family val="2"/>
          </rPr>
          <t xml:space="preserve">LDA = teor de lignina em detergente ácido, como determinado pelo método de Van Soest
</t>
        </r>
      </text>
    </comment>
    <comment ref="B19" authorId="0">
      <text>
        <r>
          <rPr>
            <sz val="9"/>
            <color indexed="81"/>
            <rFont val="Segoe UI"/>
            <family val="2"/>
          </rPr>
          <t>O coelho não tem nenhuma necessidade específica de metionina, mas sim de aminoácidos sulfurados. O teor de metionina está incluído nessas tabelas como apenas um indicativo, não sendo considerado uma limitação para a formulação. Equilibre os aminoácidos sulfurados</t>
        </r>
      </text>
    </comment>
    <comment ref="B20" authorId="1">
      <text>
        <r>
          <rPr>
            <b/>
            <sz val="8"/>
            <color indexed="81"/>
            <rFont val="Tahoma"/>
            <family val="2"/>
          </rPr>
          <t>Aminoácidos sulfurados</t>
        </r>
      </text>
    </comment>
    <comment ref="B32" authorId="1">
      <text>
        <r>
          <rPr>
            <sz val="8"/>
            <color indexed="81"/>
            <rFont val="Tahoma"/>
            <family val="2"/>
          </rPr>
          <t>Celulose calculada segundo a metodologia sequencial de Van Soest</t>
        </r>
      </text>
    </comment>
  </commentList>
</comments>
</file>

<file path=xl/comments3.xml><?xml version="1.0" encoding="utf-8"?>
<comments xmlns="http://schemas.openxmlformats.org/spreadsheetml/2006/main">
  <authors>
    <author>GIDENNE</author>
    <author>TG</author>
    <author>xx</author>
  </authors>
  <commentList>
    <comment ref="K1" authorId="0">
      <text>
        <r>
          <rPr>
            <b/>
            <sz val="9"/>
            <color indexed="81"/>
            <rFont val="Tahoma"/>
            <family val="2"/>
          </rPr>
          <t>NE PAS MODIFIER CETTE CELLULE
C'est la "cible" du solveur</t>
        </r>
      </text>
    </comment>
    <comment ref="M1" authorId="1">
      <text>
        <r>
          <rPr>
            <b/>
            <sz val="12"/>
            <color indexed="10"/>
            <rFont val="Tahoma"/>
            <family val="2"/>
          </rPr>
          <t xml:space="preserve">Solver: menu-dados-análise-solver
</t>
        </r>
      </text>
    </comment>
    <comment ref="M8" authorId="2">
      <text>
        <r>
          <rPr>
            <u/>
            <sz val="20"/>
            <color indexed="10"/>
            <rFont val="Comic Sans MS"/>
            <family val="4"/>
          </rPr>
          <t>Observação</t>
        </r>
        <r>
          <rPr>
            <sz val="16"/>
            <color indexed="8"/>
            <rFont val="Comic Sans MS"/>
            <family val="4"/>
          </rPr>
          <t xml:space="preserve">
Para formular com o Excel, é necessário que o "macro" </t>
        </r>
        <r>
          <rPr>
            <b/>
            <i/>
            <sz val="16"/>
            <color indexed="10"/>
            <rFont val="Comic Sans MS"/>
            <family val="4"/>
          </rPr>
          <t>solver</t>
        </r>
        <r>
          <rPr>
            <sz val="16"/>
            <color indexed="8"/>
            <rFont val="Comic Sans MS"/>
            <family val="4"/>
          </rPr>
          <t xml:space="preserve"> esteja ativado (arquivo -&gt; opções -&gt; suplementos -&gt; gerenciar: suplementos excel: ir -&gt; solver: ok)</t>
        </r>
      </text>
    </comment>
  </commentList>
</comments>
</file>

<file path=xl/sharedStrings.xml><?xml version="1.0" encoding="utf-8"?>
<sst xmlns="http://schemas.openxmlformats.org/spreadsheetml/2006/main" count="394" uniqueCount="250">
  <si>
    <t>K</t>
  </si>
  <si>
    <t>Cl</t>
  </si>
  <si>
    <t>Na</t>
  </si>
  <si>
    <t>Min.</t>
  </si>
  <si>
    <t>Max.</t>
  </si>
  <si>
    <t>Units</t>
  </si>
  <si>
    <t>Amount</t>
  </si>
  <si>
    <t xml:space="preserve"> </t>
  </si>
  <si>
    <t>%</t>
  </si>
  <si>
    <t>TOTAL</t>
  </si>
  <si>
    <t xml:space="preserve">   /   /  </t>
  </si>
  <si>
    <t>Actual</t>
  </si>
  <si>
    <t>Percent</t>
  </si>
  <si>
    <t>Mat.</t>
  </si>
  <si>
    <t>Prot.</t>
  </si>
  <si>
    <t>Hem</t>
  </si>
  <si>
    <t>WIP</t>
  </si>
  <si>
    <t>Mg</t>
  </si>
  <si>
    <t>kcal/kg</t>
  </si>
  <si>
    <t xml:space="preserve">ED </t>
  </si>
  <si>
    <t>Dig.</t>
  </si>
  <si>
    <t>EM</t>
  </si>
  <si>
    <t>ADF-ADL</t>
  </si>
  <si>
    <t>Cellulose</t>
  </si>
  <si>
    <t>g/1000kcal</t>
  </si>
  <si>
    <t>42 à 55 g/1000 kcal</t>
  </si>
  <si>
    <t>X5</t>
  </si>
  <si>
    <t>X6</t>
  </si>
  <si>
    <t>X7</t>
  </si>
  <si>
    <t>http://www.caes.uga.edu/publications/pubDetail.cfm?pk_id=7886</t>
  </si>
  <si>
    <t>CUD</t>
  </si>
  <si>
    <t>MAT</t>
  </si>
  <si>
    <t>cible solveur = $k$1</t>
  </si>
  <si>
    <t>Matéria seca</t>
  </si>
  <si>
    <t>FDN</t>
  </si>
  <si>
    <t>FDA</t>
  </si>
  <si>
    <t>Matéria mineral</t>
  </si>
  <si>
    <t>Proteína bruta</t>
  </si>
  <si>
    <t>Extrato etéreo</t>
  </si>
  <si>
    <t>Fibra bruta</t>
  </si>
  <si>
    <t>LDA</t>
  </si>
  <si>
    <t>Hemiceluloses (FDN - FDA)</t>
  </si>
  <si>
    <t>Amido</t>
  </si>
  <si>
    <t xml:space="preserve">Açucares total </t>
  </si>
  <si>
    <t>Lisina</t>
  </si>
  <si>
    <t>Metionina</t>
  </si>
  <si>
    <t>Metionina + cistina</t>
  </si>
  <si>
    <t>Treonina</t>
  </si>
  <si>
    <t>Triptofano</t>
  </si>
  <si>
    <t>Cálcio</t>
  </si>
  <si>
    <t>Fósforo</t>
  </si>
  <si>
    <t>Sódio</t>
  </si>
  <si>
    <t>Cloro</t>
  </si>
  <si>
    <t>Magnésio</t>
  </si>
  <si>
    <t>Potássio</t>
  </si>
  <si>
    <t>Proteína divestível</t>
  </si>
  <si>
    <t xml:space="preserve">Energia digestível </t>
  </si>
  <si>
    <t>Energia metabolizável</t>
  </si>
  <si>
    <t>Celulose (FDA - LDA)</t>
  </si>
  <si>
    <t xml:space="preserve">Alimentos para coelhos </t>
  </si>
  <si>
    <t>Nome da fórmula</t>
  </si>
  <si>
    <t>Por 100 kg</t>
  </si>
  <si>
    <t>Preço da fórmula</t>
  </si>
  <si>
    <t xml:space="preserve">Formulação de alimentos completos para coelhos </t>
  </si>
  <si>
    <t>Hemiceluloses (FDN-FDA)</t>
  </si>
  <si>
    <t>Açucares total</t>
  </si>
  <si>
    <t>Proteína digestível</t>
  </si>
  <si>
    <t>Energia digestível</t>
  </si>
  <si>
    <t>Celulose (FDA-LDA)</t>
  </si>
  <si>
    <t>Preço</t>
  </si>
  <si>
    <t>seca</t>
  </si>
  <si>
    <t>min.</t>
  </si>
  <si>
    <t>bruta</t>
  </si>
  <si>
    <t>Ext.</t>
  </si>
  <si>
    <t>etéreo</t>
  </si>
  <si>
    <t>Açuc</t>
  </si>
  <si>
    <t>total</t>
  </si>
  <si>
    <t>Met.</t>
  </si>
  <si>
    <t>Met+cis</t>
  </si>
  <si>
    <t>Treo</t>
  </si>
  <si>
    <t>Trip</t>
  </si>
  <si>
    <t>Ca</t>
  </si>
  <si>
    <t>P</t>
  </si>
  <si>
    <t>coelhos</t>
  </si>
  <si>
    <t xml:space="preserve">Instruções </t>
  </si>
  <si>
    <t xml:space="preserve">Matriz de composição dos ingredientes em uso </t>
  </si>
  <si>
    <t>Matriz de composição dos ingredientes em uso</t>
  </si>
  <si>
    <t>Formulação de alimentos para coelhos</t>
  </si>
  <si>
    <t>Fosfato bicálcico</t>
  </si>
  <si>
    <t>L-Lisina HCL - 98%</t>
  </si>
  <si>
    <r>
      <t>Valores obtidos a partir de: EGRAN, World Rabbit Sci., 2002,</t>
    </r>
    <r>
      <rPr>
        <b/>
        <sz val="12"/>
        <color indexed="9"/>
        <rFont val="Arial"/>
        <family val="2"/>
      </rPr>
      <t xml:space="preserve"> e INRA 2004 </t>
    </r>
  </si>
  <si>
    <t>FORMULAÇÃO DE ALIMENTOS COMPLETOS PARA COELHOS - WUFFFDA</t>
  </si>
  <si>
    <t>NUTRIENTES</t>
  </si>
  <si>
    <t>FORMULAÇÃO</t>
  </si>
  <si>
    <t>GRÁFICOS</t>
  </si>
  <si>
    <t>ESPECIFICAÇÕES DO ALIMENTO</t>
  </si>
  <si>
    <t>FABRICAÇÃO</t>
  </si>
  <si>
    <t>JÁ QUE SOMENTE O QUE PRECISA SABER É:</t>
  </si>
  <si>
    <t>COPIAR</t>
  </si>
  <si>
    <t>COLAR</t>
  </si>
  <si>
    <t xml:space="preserve">Ingredientes </t>
  </si>
  <si>
    <t>R$/kg</t>
  </si>
  <si>
    <t>Quantidade</t>
  </si>
  <si>
    <t xml:space="preserve">Nutrientes </t>
  </si>
  <si>
    <t>Fornecido</t>
  </si>
  <si>
    <t>Unid.</t>
  </si>
  <si>
    <t>Coelhos em crescimento</t>
  </si>
  <si>
    <t>Pectinas insolúveis</t>
  </si>
  <si>
    <t>Fibra</t>
  </si>
  <si>
    <t>Farelo de girassol 28</t>
  </si>
  <si>
    <t>Mandioca 60</t>
  </si>
  <si>
    <t xml:space="preserve">         UMA EQUIPE FORTE</t>
  </si>
  <si>
    <t xml:space="preserve">WUFFDA E EXCEL FORMAM </t>
  </si>
  <si>
    <t>INDICAR</t>
  </si>
  <si>
    <t>CLICAR</t>
  </si>
  <si>
    <t>TIPO DE NÚMEROS</t>
  </si>
  <si>
    <t>TIPO DE LETRAS</t>
  </si>
  <si>
    <t xml:space="preserve">CRÉDITOS </t>
  </si>
  <si>
    <t>INGREDIENTES</t>
  </si>
  <si>
    <t>Formulação para coelhos</t>
  </si>
  <si>
    <t>Nome da Fórmula</t>
  </si>
  <si>
    <t>Peso da mistura =</t>
  </si>
  <si>
    <t>Data</t>
  </si>
  <si>
    <t>Ingredientes</t>
  </si>
  <si>
    <t>BEM VINDOS AO WUFFDA</t>
  </si>
  <si>
    <t>WUFFDA é o nome dado a este programa por seus designers americanos</t>
  </si>
  <si>
    <t>FÁCIL DE USAR, A PARTIR DO WINDOS</t>
  </si>
  <si>
    <t>Formulação fácil de alimentos completos utilizando WINDOWS</t>
  </si>
  <si>
    <t>Versão 1.4 para alimentação de coelhos</t>
  </si>
  <si>
    <t>Setembro de 2010</t>
  </si>
  <si>
    <t>Participação do desenvolvimento desta ferramenta de formulação</t>
  </si>
  <si>
    <t>Gene Pesti, Universidade da Georgia, Athens GA USA</t>
  </si>
  <si>
    <t>Evan Thomson, Universidade da Nova Inglaterra, Armidale NSW Australia</t>
  </si>
  <si>
    <t>Remzi Bakalli, Universidade da Georgia, Athens GA USA</t>
  </si>
  <si>
    <t>Anshan Shan, Universidade Agrícola do Noroeste,  Harbin, China</t>
  </si>
  <si>
    <t>Anel Atencio, Universidade da Georgia, Athens GA USA</t>
  </si>
  <si>
    <t>John Driver, Universidade Da Geórgia, Athens GA USA</t>
  </si>
  <si>
    <t>Cathy Zier, Universidade da Georgia, Athens GA USA</t>
  </si>
  <si>
    <t>Michael Azain, Universidade da Georgia, Athens GA USA</t>
  </si>
  <si>
    <t>Esta ferramenta de formulação foi desenvolvida com as idéias e dados</t>
  </si>
  <si>
    <t>do programa Uniform, de autoria de Evan Thomson - Universidade de New England</t>
  </si>
  <si>
    <t>Para novas instruções consulte o tutorial em português</t>
  </si>
  <si>
    <t>Ferramenta para formulação de alimentos completos</t>
  </si>
  <si>
    <t>ESTE PROGRAMA WUFFDA INCLUI</t>
  </si>
  <si>
    <t>SETE PLANILHAS, SENDO ELAS :</t>
  </si>
  <si>
    <t>Thierry GIDENNE,  INRA Toulouse, UMR 1289 TANDEM, BP 52627, 31326 Castanet-Tolosan, França</t>
  </si>
  <si>
    <t>Marina Pavlak, Universidade de Zagreb, Croacia</t>
  </si>
  <si>
    <t>Bernard Leclercq, Pesquisa Avícola INRA 37380 Nouzilly, França</t>
  </si>
  <si>
    <t>François LEBAS,  Associação de Cunicultura, Corronsac, França</t>
  </si>
  <si>
    <t>Necessidades atuais</t>
  </si>
  <si>
    <t>Pós desmame</t>
  </si>
  <si>
    <t>Engorda/acabamento</t>
  </si>
  <si>
    <t>Necessidades</t>
  </si>
  <si>
    <t>Fêmeas reprodutrizes</t>
  </si>
  <si>
    <t>Reposição</t>
  </si>
  <si>
    <t>Ritmo semi-extens.</t>
  </si>
  <si>
    <t>Ritmo intensivo</t>
  </si>
  <si>
    <t>Alimento misto equilibrado</t>
  </si>
  <si>
    <t>para todos os animais</t>
  </si>
  <si>
    <t xml:space="preserve">WUFFDA - FERRAMENTA DE FORMULAÇÃO LIVRE </t>
  </si>
  <si>
    <t>Relação</t>
  </si>
  <si>
    <t>1,3 (máxima)</t>
  </si>
  <si>
    <t>% Digestibilidade da proteína</t>
  </si>
  <si>
    <t xml:space="preserve">PD/ED da fórmula calculada </t>
  </si>
  <si>
    <t>Cálculos feitos posteriormente</t>
  </si>
  <si>
    <t>a partir dos valores obtídos após a formulação</t>
  </si>
  <si>
    <t>FD/FDA da fórmula calculada</t>
  </si>
  <si>
    <t>CUSTO=</t>
  </si>
  <si>
    <t>VERIFICAR O QUANTO CADA UM DOS INGREDIENTES</t>
  </si>
  <si>
    <t>SERÁ ADICONADO À MISTURA</t>
  </si>
  <si>
    <t>Quilos</t>
  </si>
  <si>
    <t xml:space="preserve">Preço da fórmula </t>
  </si>
  <si>
    <t>Alimento</t>
  </si>
  <si>
    <t>Data/Hora</t>
  </si>
  <si>
    <t>WUFFDA</t>
  </si>
  <si>
    <t>Unid. : % da matéria natural</t>
  </si>
  <si>
    <t>Palha de arroz</t>
  </si>
  <si>
    <t>Palha de trigo tratada</t>
  </si>
  <si>
    <t xml:space="preserve">Bagaço de uva </t>
  </si>
  <si>
    <r>
      <t>Relatório de cálculo da formulação final</t>
    </r>
    <r>
      <rPr>
        <sz val="10"/>
        <rFont val="Arial"/>
        <family val="2"/>
      </rPr>
      <t xml:space="preserve">
(O Solver não calcula corretamente as relações)</t>
    </r>
  </si>
  <si>
    <t>Valor Final</t>
  </si>
  <si>
    <t>R$/Ingred.</t>
  </si>
  <si>
    <t>WIP (pectinas insoluveis)</t>
  </si>
  <si>
    <t xml:space="preserve">Tremoço branco </t>
  </si>
  <si>
    <t>COMO UTILIZAR</t>
  </si>
  <si>
    <t>Peso</t>
  </si>
  <si>
    <t>X1</t>
  </si>
  <si>
    <t>X2</t>
  </si>
  <si>
    <t>X3</t>
  </si>
  <si>
    <t>X4</t>
  </si>
  <si>
    <t>ESPAÇO PARA NOVOS NUTRIENTES</t>
  </si>
  <si>
    <t>Cevada</t>
  </si>
  <si>
    <t>Trigo</t>
  </si>
  <si>
    <t>Farelo de trigo</t>
  </si>
  <si>
    <t>Melaço de beterraba</t>
  </si>
  <si>
    <t>Poupa de beterraba</t>
  </si>
  <si>
    <t>Palha de trigo</t>
  </si>
  <si>
    <t xml:space="preserve">Premix </t>
  </si>
  <si>
    <t xml:space="preserve">carbonato de cálcio </t>
  </si>
  <si>
    <t>DL - Metionina - 99%</t>
  </si>
  <si>
    <t>Farelo de soja 46</t>
  </si>
  <si>
    <t>Milho em grão</t>
  </si>
  <si>
    <t>Aveia</t>
  </si>
  <si>
    <t>Triticale</t>
  </si>
  <si>
    <t>Glútem de milho 21</t>
  </si>
  <si>
    <t>Resídua de deslilaria do milho (DDGS)</t>
  </si>
  <si>
    <t>Raízes de malte</t>
  </si>
  <si>
    <t>Farelo de arroz</t>
  </si>
  <si>
    <t>Trigo forrageiro</t>
  </si>
  <si>
    <t xml:space="preserve">Trigo curto </t>
  </si>
  <si>
    <t>Melaço de cana</t>
  </si>
  <si>
    <t>mandioca 65</t>
  </si>
  <si>
    <t>mandioca 70</t>
  </si>
  <si>
    <t>Fava</t>
  </si>
  <si>
    <t>Ervilha</t>
  </si>
  <si>
    <t xml:space="preserve">Sementes de colza </t>
  </si>
  <si>
    <t xml:space="preserve">Sementes de soja </t>
  </si>
  <si>
    <t>Torta de coco</t>
  </si>
  <si>
    <t>Torta de palma</t>
  </si>
  <si>
    <t xml:space="preserve">Farinha de colza </t>
  </si>
  <si>
    <t>Farelo de soja 44</t>
  </si>
  <si>
    <t>farelo de soja 48</t>
  </si>
  <si>
    <t>Farelo de girassol 32</t>
  </si>
  <si>
    <t>Farelo de girassol 36</t>
  </si>
  <si>
    <t>Gordura animal</t>
  </si>
  <si>
    <t xml:space="preserve">Oleína </t>
  </si>
  <si>
    <t>Óleo de colza</t>
  </si>
  <si>
    <t>Óleo de soja</t>
  </si>
  <si>
    <t xml:space="preserve">óleo de girassol </t>
  </si>
  <si>
    <t>Feno de alfafa 12</t>
  </si>
  <si>
    <t>Feno de alfafa 15</t>
  </si>
  <si>
    <t>Feno de alfafa 18</t>
  </si>
  <si>
    <t>Casca de cacau</t>
  </si>
  <si>
    <t xml:space="preserve">Farinha de alfarroba </t>
  </si>
  <si>
    <t>Poupa cítrica</t>
  </si>
  <si>
    <t>Palha de linho</t>
  </si>
  <si>
    <t>Farinha de semente de uva</t>
  </si>
  <si>
    <t>Folhas de oliveira</t>
  </si>
  <si>
    <t>Casquinha de soja</t>
  </si>
  <si>
    <t>Casca de girassol</t>
  </si>
  <si>
    <t>Premix</t>
  </si>
  <si>
    <t>carbonato de cálcio</t>
  </si>
  <si>
    <t>Sal (NaCl)</t>
  </si>
  <si>
    <t>Matriz de composição dos ingredientes reserva</t>
  </si>
  <si>
    <t xml:space="preserve">Tradução para o Português: Luiz Carlos Machado - ACBC - Brasil </t>
  </si>
  <si>
    <t>Versão adaptada para alimentação de coelhos</t>
  </si>
  <si>
    <t xml:space="preserve">Cevada </t>
  </si>
  <si>
    <t xml:space="preserve">Milho em grão </t>
  </si>
  <si>
    <t>NÃO MUDE NADA NESSA PLANILHA</t>
  </si>
  <si>
    <t>Femeas reprodutrizes reposição</t>
  </si>
</sst>
</file>

<file path=xl/styles.xml><?xml version="1.0" encoding="utf-8"?>
<styleSheet xmlns="http://schemas.openxmlformats.org/spreadsheetml/2006/main">
  <numFmts count="12">
    <numFmt numFmtId="164" formatCode="&quot;R$&quot;\ #,##0.00;[Red]\-&quot;R$&quot;\ #,##0.00"/>
    <numFmt numFmtId="165" formatCode="#,##0.00\ &quot;F&quot;;\-#,##0.00\ &quot;F&quot;"/>
    <numFmt numFmtId="166" formatCode="_(&quot;$&quot;* #,##0.00_);_(&quot;$&quot;* \(#,##0.00\);_(&quot;$&quot;* &quot;-&quot;??_);_(@_)"/>
    <numFmt numFmtId="167" formatCode="0.0"/>
    <numFmt numFmtId="168" formatCode="0.000"/>
    <numFmt numFmtId="169" formatCode="0.0000"/>
    <numFmt numFmtId="170" formatCode="0.00000000"/>
    <numFmt numFmtId="171" formatCode="&quot;$&quot;#,##0.00"/>
    <numFmt numFmtId="172" formatCode="#,##0.00_ ;\-#,##0.00\ "/>
    <numFmt numFmtId="173" formatCode="0.0%"/>
    <numFmt numFmtId="174" formatCode="_([$€]* #,##0.00_);_([$€]* \(#,##0.00\);_([$€]* &quot;-&quot;??_);_(@_)"/>
    <numFmt numFmtId="175" formatCode="_-* #,##0.00\ _F_-;\-* #,##0.00\ _F_-;_-* &quot;-&quot;??\ _F_-;_-@_-"/>
  </numFmts>
  <fonts count="122">
    <font>
      <sz val="10"/>
      <name val="Arial"/>
    </font>
    <font>
      <sz val="11"/>
      <color theme="1"/>
      <name val="Calibri"/>
      <family val="2"/>
      <scheme val="minor"/>
    </font>
    <font>
      <sz val="10"/>
      <name val="Arial"/>
      <family val="2"/>
    </font>
    <font>
      <sz val="10"/>
      <name val="Arial"/>
      <family val="2"/>
    </font>
    <font>
      <b/>
      <sz val="10"/>
      <name val="Arial"/>
      <family val="2"/>
    </font>
    <font>
      <sz val="20"/>
      <color indexed="10"/>
      <name val="ACaslon BoldOsF"/>
      <family val="1"/>
    </font>
    <font>
      <sz val="10"/>
      <color indexed="10"/>
      <name val="Arial"/>
      <family val="2"/>
    </font>
    <font>
      <sz val="14"/>
      <color indexed="9"/>
      <name val="Arial"/>
      <family val="2"/>
    </font>
    <font>
      <b/>
      <sz val="20"/>
      <color indexed="10"/>
      <name val="ACaslon BoldOsF"/>
    </font>
    <font>
      <b/>
      <sz val="14"/>
      <name val="Arial"/>
      <family val="2"/>
    </font>
    <font>
      <b/>
      <sz val="12"/>
      <name val="Arial"/>
      <family val="2"/>
    </font>
    <font>
      <sz val="10"/>
      <color indexed="8"/>
      <name val="Arial"/>
      <family val="2"/>
    </font>
    <font>
      <sz val="10"/>
      <color indexed="8"/>
      <name val="Arial"/>
      <family val="2"/>
    </font>
    <font>
      <sz val="12"/>
      <name val="Times New Roman"/>
      <family val="1"/>
    </font>
    <font>
      <sz val="16"/>
      <name val="Arial Black"/>
      <family val="2"/>
    </font>
    <font>
      <sz val="9"/>
      <color indexed="8"/>
      <name val="Arial"/>
      <family val="2"/>
    </font>
    <font>
      <sz val="9"/>
      <color indexed="10"/>
      <name val="Arial"/>
      <family val="2"/>
    </font>
    <font>
      <sz val="9"/>
      <name val="Arial"/>
      <family val="2"/>
    </font>
    <font>
      <b/>
      <sz val="9"/>
      <name val="Arial"/>
      <family val="2"/>
    </font>
    <font>
      <b/>
      <sz val="9"/>
      <color indexed="8"/>
      <name val="Arial"/>
      <family val="2"/>
    </font>
    <font>
      <b/>
      <sz val="9"/>
      <name val="Arial"/>
      <family val="2"/>
    </font>
    <font>
      <b/>
      <sz val="9"/>
      <color indexed="10"/>
      <name val="Arial"/>
      <family val="2"/>
    </font>
    <font>
      <sz val="9"/>
      <color indexed="8"/>
      <name val="Arial"/>
      <family val="2"/>
    </font>
    <font>
      <sz val="9"/>
      <name val="Arial"/>
      <family val="2"/>
    </font>
    <font>
      <b/>
      <sz val="20"/>
      <color indexed="8"/>
      <name val="ACaslon BoldOsF"/>
    </font>
    <font>
      <sz val="12"/>
      <color indexed="8"/>
      <name val="Arial"/>
      <family val="2"/>
    </font>
    <font>
      <b/>
      <sz val="16"/>
      <name val="Arial"/>
      <family val="2"/>
    </font>
    <font>
      <sz val="12"/>
      <name val="Arial"/>
      <family val="2"/>
    </font>
    <font>
      <b/>
      <i/>
      <u/>
      <sz val="16"/>
      <name val="Arial"/>
      <family val="2"/>
    </font>
    <font>
      <b/>
      <i/>
      <sz val="16"/>
      <name val="Arial"/>
      <family val="2"/>
    </font>
    <font>
      <b/>
      <sz val="14"/>
      <color indexed="8"/>
      <name val="Arial"/>
      <family val="2"/>
    </font>
    <font>
      <b/>
      <sz val="18"/>
      <name val="Arial"/>
      <family val="2"/>
    </font>
    <font>
      <b/>
      <i/>
      <sz val="10"/>
      <name val="Arial"/>
      <family val="2"/>
    </font>
    <font>
      <sz val="14"/>
      <name val="Arial"/>
      <family val="2"/>
    </font>
    <font>
      <sz val="14"/>
      <color indexed="8"/>
      <name val="Arial"/>
      <family val="2"/>
    </font>
    <font>
      <b/>
      <sz val="36"/>
      <name val="Times New Roman"/>
      <family val="1"/>
    </font>
    <font>
      <sz val="36"/>
      <name val="Arial"/>
      <family val="2"/>
    </font>
    <font>
      <sz val="26"/>
      <name val="Arial"/>
      <family val="2"/>
    </font>
    <font>
      <sz val="20"/>
      <name val="Arial"/>
      <family val="2"/>
    </font>
    <font>
      <sz val="18"/>
      <name val="Arial"/>
      <family val="2"/>
    </font>
    <font>
      <sz val="22"/>
      <name val="Arial"/>
      <family val="2"/>
    </font>
    <font>
      <sz val="16"/>
      <name val="Arial"/>
      <family val="2"/>
    </font>
    <font>
      <b/>
      <sz val="10"/>
      <color indexed="9"/>
      <name val="Arial"/>
      <family val="2"/>
    </font>
    <font>
      <b/>
      <i/>
      <sz val="12"/>
      <name val="Arial"/>
      <family val="2"/>
    </font>
    <font>
      <b/>
      <sz val="12"/>
      <color indexed="81"/>
      <name val="Tahoma"/>
      <family val="2"/>
    </font>
    <font>
      <sz val="12"/>
      <color indexed="81"/>
      <name val="Tahoma"/>
      <family val="2"/>
    </font>
    <font>
      <b/>
      <sz val="14"/>
      <color indexed="12"/>
      <name val="ACaslon BoldOsF"/>
    </font>
    <font>
      <sz val="20"/>
      <color indexed="12"/>
      <name val="ACaslon BoldOsF"/>
      <family val="1"/>
    </font>
    <font>
      <b/>
      <sz val="14"/>
      <color indexed="12"/>
      <name val="Arial"/>
      <family val="2"/>
    </font>
    <font>
      <b/>
      <u/>
      <sz val="10"/>
      <color indexed="12"/>
      <name val="Arial"/>
      <family val="2"/>
    </font>
    <font>
      <u/>
      <sz val="10"/>
      <color indexed="12"/>
      <name val="Arial"/>
      <family val="2"/>
    </font>
    <font>
      <b/>
      <sz val="10"/>
      <color indexed="10"/>
      <name val="Arial"/>
      <family val="2"/>
    </font>
    <font>
      <b/>
      <sz val="8"/>
      <color indexed="81"/>
      <name val="Tahoma"/>
      <family val="2"/>
    </font>
    <font>
      <b/>
      <sz val="10"/>
      <color indexed="81"/>
      <name val="Tahoma"/>
      <family val="2"/>
    </font>
    <font>
      <sz val="10"/>
      <color indexed="17"/>
      <name val="Arial"/>
      <family val="2"/>
    </font>
    <font>
      <b/>
      <sz val="10"/>
      <color indexed="17"/>
      <name val="Arial"/>
      <family val="2"/>
    </font>
    <font>
      <b/>
      <sz val="14"/>
      <color indexed="9"/>
      <name val="Arial"/>
      <family val="2"/>
    </font>
    <font>
      <b/>
      <sz val="12"/>
      <color indexed="9"/>
      <name val="Arial"/>
      <family val="2"/>
    </font>
    <font>
      <sz val="10"/>
      <color indexed="81"/>
      <name val="Tahoma"/>
      <family val="2"/>
    </font>
    <font>
      <b/>
      <sz val="10"/>
      <color indexed="20"/>
      <name val="Arial"/>
      <family val="2"/>
    </font>
    <font>
      <sz val="10"/>
      <color indexed="23"/>
      <name val="Arial"/>
      <family val="2"/>
    </font>
    <font>
      <b/>
      <sz val="10"/>
      <color indexed="23"/>
      <name val="Arial"/>
      <family val="2"/>
    </font>
    <font>
      <sz val="10"/>
      <color indexed="62"/>
      <name val="Arial"/>
      <family val="2"/>
    </font>
    <font>
      <b/>
      <sz val="10"/>
      <color indexed="62"/>
      <name val="Arial"/>
      <family val="2"/>
    </font>
    <font>
      <sz val="10"/>
      <color indexed="18"/>
      <name val="Arial"/>
      <family val="2"/>
    </font>
    <font>
      <b/>
      <u/>
      <sz val="14"/>
      <color indexed="9"/>
      <name val="Arial"/>
      <family val="2"/>
    </font>
    <font>
      <b/>
      <sz val="10"/>
      <color indexed="81"/>
      <name val="Arial"/>
      <family val="2"/>
    </font>
    <font>
      <b/>
      <sz val="10"/>
      <color indexed="8"/>
      <name val="Arial"/>
      <family val="2"/>
    </font>
    <font>
      <b/>
      <sz val="10"/>
      <color indexed="12"/>
      <name val="Arial"/>
      <family val="2"/>
    </font>
    <font>
      <sz val="8"/>
      <color indexed="81"/>
      <name val="Tahoma"/>
      <family val="2"/>
    </font>
    <font>
      <b/>
      <sz val="16"/>
      <color indexed="10"/>
      <name val="Arial"/>
      <family val="2"/>
    </font>
    <font>
      <sz val="10"/>
      <color indexed="12"/>
      <name val="Arial"/>
      <family val="2"/>
    </font>
    <font>
      <b/>
      <sz val="12"/>
      <color indexed="5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b/>
      <sz val="10"/>
      <color rgb="FF00B050"/>
      <name val="Arial"/>
      <family val="2"/>
    </font>
    <font>
      <b/>
      <sz val="9"/>
      <color indexed="81"/>
      <name val="Tahoma"/>
      <family val="2"/>
    </font>
    <font>
      <sz val="10"/>
      <color rgb="FF0000FF"/>
      <name val="Arial"/>
      <family val="2"/>
    </font>
    <font>
      <b/>
      <sz val="10"/>
      <color rgb="FF0000FF"/>
      <name val="Arial"/>
      <family val="2"/>
    </font>
    <font>
      <b/>
      <sz val="11"/>
      <name val="Arial"/>
      <family val="2"/>
    </font>
    <font>
      <sz val="10"/>
      <color rgb="FF006600"/>
      <name val="Arial"/>
      <family val="2"/>
    </font>
    <font>
      <b/>
      <sz val="10"/>
      <color rgb="FF006600"/>
      <name val="Arial"/>
      <family val="2"/>
    </font>
    <font>
      <sz val="10"/>
      <color indexed="14"/>
      <name val="Arial"/>
      <family val="2"/>
    </font>
    <font>
      <i/>
      <sz val="10"/>
      <name val="Arial"/>
      <family val="2"/>
    </font>
    <font>
      <i/>
      <sz val="10"/>
      <color indexed="62"/>
      <name val="Arial"/>
      <family val="2"/>
    </font>
    <font>
      <i/>
      <sz val="10"/>
      <color rgb="FF0000FF"/>
      <name val="Arial"/>
      <family val="2"/>
    </font>
    <font>
      <i/>
      <sz val="10"/>
      <color rgb="FF006600"/>
      <name val="Arial"/>
      <family val="2"/>
    </font>
    <font>
      <sz val="10"/>
      <color rgb="FFFF0000"/>
      <name val="Arial"/>
      <family val="2"/>
    </font>
    <font>
      <sz val="20"/>
      <color theme="0"/>
      <name val="ACaslon BoldOsF"/>
      <family val="1"/>
    </font>
    <font>
      <sz val="10"/>
      <color theme="0"/>
      <name val="Arial"/>
      <family val="2"/>
    </font>
    <font>
      <b/>
      <sz val="18"/>
      <color theme="0"/>
      <name val="ACaslon BoldOsF"/>
    </font>
    <font>
      <b/>
      <sz val="14"/>
      <color theme="0"/>
      <name val="ACaslon BoldOsF"/>
    </font>
    <font>
      <b/>
      <sz val="10"/>
      <color rgb="FFFF0000"/>
      <name val="Arial"/>
      <family val="2"/>
    </font>
    <font>
      <b/>
      <sz val="12"/>
      <name val="Comic Sans MS"/>
      <family val="4"/>
    </font>
    <font>
      <b/>
      <sz val="22"/>
      <color indexed="13"/>
      <name val="Arial"/>
      <family val="2"/>
    </font>
    <font>
      <b/>
      <sz val="12"/>
      <color indexed="12"/>
      <name val="Tahoma"/>
      <family val="2"/>
    </font>
    <font>
      <sz val="10"/>
      <color theme="2" tint="-9.9978637043366805E-2"/>
      <name val="Arial"/>
      <family val="2"/>
    </font>
    <font>
      <u/>
      <sz val="20"/>
      <color indexed="10"/>
      <name val="Comic Sans MS"/>
      <family val="4"/>
    </font>
    <font>
      <sz val="16"/>
      <color indexed="8"/>
      <name val="Comic Sans MS"/>
      <family val="4"/>
    </font>
    <font>
      <b/>
      <i/>
      <sz val="16"/>
      <color indexed="10"/>
      <name val="Comic Sans MS"/>
      <family val="4"/>
    </font>
    <font>
      <sz val="10"/>
      <color rgb="FF006600"/>
      <name val="Verdana"/>
      <family val="2"/>
    </font>
    <font>
      <b/>
      <sz val="12"/>
      <color indexed="10"/>
      <name val="Tahoma"/>
      <family val="2"/>
    </font>
    <font>
      <sz val="9"/>
      <color indexed="81"/>
      <name val="Segoe UI"/>
      <family val="2"/>
    </font>
    <font>
      <b/>
      <sz val="9"/>
      <color indexed="81"/>
      <name val="Segoe UI"/>
      <family val="2"/>
    </font>
    <font>
      <b/>
      <sz val="12"/>
      <color rgb="FFFFFF00"/>
      <name val="Arial"/>
      <family val="2"/>
    </font>
    <font>
      <b/>
      <sz val="14"/>
      <color rgb="FFFF0000"/>
      <name val="Arial"/>
      <family val="2"/>
    </font>
  </fonts>
  <fills count="54">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indexed="51"/>
        <bgColor indexed="64"/>
      </patternFill>
    </fill>
    <fill>
      <patternFill patternType="solid">
        <fgColor indexed="15"/>
        <bgColor indexed="64"/>
      </patternFill>
    </fill>
    <fill>
      <patternFill patternType="solid">
        <fgColor indexed="10"/>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11"/>
        <bgColor indexed="64"/>
      </patternFill>
    </fill>
    <fill>
      <patternFill patternType="solid">
        <fgColor indexed="40"/>
        <bgColor indexed="64"/>
      </patternFill>
    </fill>
    <fill>
      <patternFill patternType="solid">
        <fgColor indexed="48"/>
        <bgColor indexed="64"/>
      </patternFill>
    </fill>
    <fill>
      <patternFill patternType="solid">
        <fgColor indexed="60"/>
        <bgColor indexed="64"/>
      </patternFill>
    </fill>
    <fill>
      <patternFill patternType="solid">
        <fgColor indexed="50"/>
        <bgColor indexed="64"/>
      </patternFill>
    </fill>
    <fill>
      <patternFill patternType="solid">
        <fgColor indexed="26"/>
        <bgColor indexed="64"/>
      </patternFill>
    </fill>
    <fill>
      <patternFill patternType="solid">
        <fgColor indexed="5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00FFFF"/>
        <bgColor indexed="64"/>
      </patternFill>
    </fill>
  </fills>
  <borders count="3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7">
    <xf numFmtId="0" fontId="0" fillId="0" borderId="0"/>
    <xf numFmtId="166" fontId="2" fillId="0" borderId="0" applyFont="0" applyFill="0" applyBorder="0" applyAlignment="0" applyProtection="0"/>
    <xf numFmtId="9" fontId="2" fillId="0" borderId="0" applyFont="0" applyFill="0" applyBorder="0" applyAlignment="0" applyProtection="0"/>
    <xf numFmtId="0" fontId="3" fillId="0" borderId="0"/>
    <xf numFmtId="0" fontId="73" fillId="22" borderId="0" applyNumberFormat="0" applyBorder="0" applyAlignment="0" applyProtection="0"/>
    <xf numFmtId="0" fontId="73" fillId="23" borderId="0" applyNumberFormat="0" applyBorder="0" applyAlignment="0" applyProtection="0"/>
    <xf numFmtId="0" fontId="73" fillId="24"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73" fillId="28"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25" borderId="0" applyNumberFormat="0" applyBorder="0" applyAlignment="0" applyProtection="0"/>
    <xf numFmtId="0" fontId="73" fillId="28" borderId="0" applyNumberFormat="0" applyBorder="0" applyAlignment="0" applyProtection="0"/>
    <xf numFmtId="0" fontId="73" fillId="31" borderId="0" applyNumberFormat="0" applyBorder="0" applyAlignment="0" applyProtection="0"/>
    <xf numFmtId="0" fontId="74" fillId="32"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4" fillId="35" borderId="0" applyNumberFormat="0" applyBorder="0" applyAlignment="0" applyProtection="0"/>
    <xf numFmtId="0" fontId="74" fillId="36" borderId="0" applyNumberFormat="0" applyBorder="0" applyAlignment="0" applyProtection="0"/>
    <xf numFmtId="0" fontId="74" fillId="37" borderId="0" applyNumberFormat="0" applyBorder="0" applyAlignment="0" applyProtection="0"/>
    <xf numFmtId="0" fontId="74" fillId="38"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4" fillId="39" borderId="0" applyNumberFormat="0" applyBorder="0" applyAlignment="0" applyProtection="0"/>
    <xf numFmtId="0" fontId="75" fillId="23" borderId="0" applyNumberFormat="0" applyBorder="0" applyAlignment="0" applyProtection="0"/>
    <xf numFmtId="0" fontId="76" fillId="40" borderId="30" applyNumberFormat="0" applyAlignment="0" applyProtection="0"/>
    <xf numFmtId="0" fontId="77" fillId="41" borderId="31" applyNumberFormat="0" applyAlignment="0" applyProtection="0"/>
    <xf numFmtId="174" fontId="3" fillId="0" borderId="0" applyFont="0" applyFill="0" applyBorder="0" applyAlignment="0" applyProtection="0"/>
    <xf numFmtId="0" fontId="78" fillId="0" borderId="0" applyNumberFormat="0" applyFill="0" applyBorder="0" applyAlignment="0" applyProtection="0"/>
    <xf numFmtId="0" fontId="79" fillId="24" borderId="0" applyNumberFormat="0" applyBorder="0" applyAlignment="0" applyProtection="0"/>
    <xf numFmtId="0" fontId="80" fillId="0" borderId="32" applyNumberFormat="0" applyFill="0" applyAlignment="0" applyProtection="0"/>
    <xf numFmtId="0" fontId="81" fillId="0" borderId="33" applyNumberFormat="0" applyFill="0" applyAlignment="0" applyProtection="0"/>
    <xf numFmtId="0" fontId="82" fillId="0" borderId="34" applyNumberFormat="0" applyFill="0" applyAlignment="0" applyProtection="0"/>
    <xf numFmtId="0" fontId="82" fillId="0" borderId="0" applyNumberFormat="0" applyFill="0" applyBorder="0" applyAlignment="0" applyProtection="0"/>
    <xf numFmtId="0" fontId="83" fillId="27" borderId="30" applyNumberFormat="0" applyAlignment="0" applyProtection="0"/>
    <xf numFmtId="0" fontId="84" fillId="0" borderId="35" applyNumberFormat="0" applyFill="0" applyAlignment="0" applyProtection="0"/>
    <xf numFmtId="0" fontId="85" fillId="42" borderId="0" applyNumberFormat="0" applyBorder="0" applyAlignment="0" applyProtection="0"/>
    <xf numFmtId="0" fontId="73" fillId="43" borderId="36" applyNumberFormat="0" applyFont="0" applyAlignment="0" applyProtection="0"/>
    <xf numFmtId="0" fontId="86" fillId="40" borderId="37" applyNumberFormat="0" applyAlignment="0" applyProtection="0"/>
    <xf numFmtId="9" fontId="3" fillId="0" borderId="0" applyFont="0" applyFill="0" applyBorder="0" applyAlignment="0" applyProtection="0"/>
    <xf numFmtId="0" fontId="87" fillId="0" borderId="0" applyNumberFormat="0" applyFill="0" applyBorder="0" applyAlignment="0" applyProtection="0"/>
    <xf numFmtId="0" fontId="88" fillId="0" borderId="38" applyNumberFormat="0" applyFill="0" applyAlignment="0" applyProtection="0"/>
    <xf numFmtId="0" fontId="89" fillId="0" borderId="0" applyNumberFormat="0" applyFill="0" applyBorder="0" applyAlignment="0" applyProtection="0"/>
    <xf numFmtId="0" fontId="2" fillId="0" borderId="0"/>
    <xf numFmtId="174"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9" fontId="2" fillId="0" borderId="0" applyFont="0" applyFill="0" applyBorder="0" applyAlignment="0" applyProtection="0"/>
    <xf numFmtId="175" fontId="2" fillId="0" borderId="0" applyFont="0" applyFill="0" applyBorder="0" applyAlignment="0" applyProtection="0"/>
    <xf numFmtId="0" fontId="1" fillId="0" borderId="0"/>
    <xf numFmtId="0" fontId="1" fillId="0" borderId="0"/>
    <xf numFmtId="0" fontId="1" fillId="0" borderId="0"/>
  </cellStyleXfs>
  <cellXfs count="524">
    <xf numFmtId="0" fontId="0" fillId="0" borderId="0" xfId="0"/>
    <xf numFmtId="0" fontId="0" fillId="0" borderId="0" xfId="0" applyAlignment="1">
      <alignment horizontal="center"/>
    </xf>
    <xf numFmtId="0" fontId="4" fillId="0" borderId="0" xfId="0" applyFont="1"/>
    <xf numFmtId="169" fontId="0" fillId="0" borderId="0" xfId="0" applyNumberFormat="1"/>
    <xf numFmtId="0" fontId="0" fillId="0" borderId="0" xfId="0" applyBorder="1"/>
    <xf numFmtId="2" fontId="0" fillId="0" borderId="0" xfId="0" applyNumberFormat="1" applyAlignment="1">
      <alignment horizontal="center"/>
    </xf>
    <xf numFmtId="2" fontId="0" fillId="0" borderId="0" xfId="0" applyNumberFormat="1"/>
    <xf numFmtId="170" fontId="0" fillId="0" borderId="2" xfId="0" applyNumberFormat="1" applyBorder="1"/>
    <xf numFmtId="170" fontId="0" fillId="0" borderId="0" xfId="0" applyNumberFormat="1"/>
    <xf numFmtId="170" fontId="0" fillId="0" borderId="3" xfId="0" applyNumberFormat="1" applyBorder="1"/>
    <xf numFmtId="0" fontId="5" fillId="2" borderId="0" xfId="0" applyFont="1" applyFill="1"/>
    <xf numFmtId="0" fontId="6" fillId="2" borderId="0" xfId="0" applyFont="1" applyFill="1"/>
    <xf numFmtId="0" fontId="0" fillId="3" borderId="0" xfId="0" applyFill="1"/>
    <xf numFmtId="169" fontId="0" fillId="3" borderId="0" xfId="0" applyNumberFormat="1" applyFill="1"/>
    <xf numFmtId="0" fontId="0" fillId="3" borderId="0" xfId="0" applyFill="1" applyAlignment="1">
      <alignment horizontal="center"/>
    </xf>
    <xf numFmtId="2" fontId="0" fillId="3" borderId="0" xfId="0" applyNumberFormat="1" applyFill="1" applyAlignment="1">
      <alignment horizontal="center"/>
    </xf>
    <xf numFmtId="169" fontId="0" fillId="3" borderId="0" xfId="0" applyNumberFormat="1" applyFill="1" applyBorder="1"/>
    <xf numFmtId="0" fontId="4" fillId="4" borderId="4" xfId="0" applyFont="1" applyFill="1" applyBorder="1"/>
    <xf numFmtId="0" fontId="4" fillId="4" borderId="5" xfId="0" applyFont="1" applyFill="1" applyBorder="1" applyAlignment="1">
      <alignment horizontal="center"/>
    </xf>
    <xf numFmtId="0" fontId="4" fillId="4" borderId="6" xfId="0" applyFont="1" applyFill="1" applyBorder="1"/>
    <xf numFmtId="0" fontId="3" fillId="4" borderId="7" xfId="0" applyFont="1" applyFill="1" applyBorder="1"/>
    <xf numFmtId="0" fontId="0" fillId="0" borderId="8" xfId="0" applyFill="1" applyBorder="1"/>
    <xf numFmtId="0" fontId="4" fillId="4" borderId="4" xfId="0" applyFont="1" applyFill="1" applyBorder="1" applyAlignment="1">
      <alignment horizontal="center"/>
    </xf>
    <xf numFmtId="0" fontId="4" fillId="4" borderId="9" xfId="0" applyFont="1" applyFill="1" applyBorder="1" applyAlignment="1">
      <alignment horizontal="center"/>
    </xf>
    <xf numFmtId="0" fontId="4" fillId="4" borderId="6" xfId="0" applyFont="1" applyFill="1" applyBorder="1" applyAlignment="1">
      <alignment horizontal="center"/>
    </xf>
    <xf numFmtId="0" fontId="4" fillId="4" borderId="7" xfId="0" applyFont="1" applyFill="1" applyBorder="1" applyAlignment="1">
      <alignment horizontal="center"/>
    </xf>
    <xf numFmtId="0" fontId="4" fillId="0" borderId="10" xfId="0" applyFont="1" applyFill="1" applyBorder="1"/>
    <xf numFmtId="0" fontId="0" fillId="0" borderId="11" xfId="0" applyFill="1" applyBorder="1"/>
    <xf numFmtId="0" fontId="0" fillId="0" borderId="0" xfId="0" applyFill="1" applyBorder="1" applyAlignment="1">
      <alignment horizontal="center"/>
    </xf>
    <xf numFmtId="0" fontId="0" fillId="0" borderId="9" xfId="0" applyFill="1" applyBorder="1"/>
    <xf numFmtId="0" fontId="0" fillId="0" borderId="8" xfId="0" applyFill="1" applyBorder="1" applyAlignment="1">
      <alignment horizontal="center"/>
    </xf>
    <xf numFmtId="0" fontId="4" fillId="4" borderId="9" xfId="0" applyFont="1" applyFill="1" applyBorder="1"/>
    <xf numFmtId="2" fontId="4" fillId="4" borderId="6" xfId="0" applyNumberFormat="1" applyFont="1" applyFill="1" applyBorder="1" applyAlignment="1">
      <alignment horizontal="center"/>
    </xf>
    <xf numFmtId="2" fontId="3" fillId="0" borderId="8" xfId="0" applyNumberFormat="1" applyFont="1" applyFill="1" applyBorder="1" applyAlignment="1">
      <alignment horizontal="center"/>
    </xf>
    <xf numFmtId="2" fontId="4" fillId="4" borderId="7" xfId="0" applyNumberFormat="1" applyFont="1" applyFill="1" applyBorder="1" applyAlignment="1">
      <alignment horizontal="center"/>
    </xf>
    <xf numFmtId="2" fontId="3" fillId="3" borderId="0" xfId="0" applyNumberFormat="1" applyFont="1" applyFill="1" applyAlignment="1">
      <alignment horizontal="center"/>
    </xf>
    <xf numFmtId="2" fontId="3" fillId="4" borderId="7" xfId="0" applyNumberFormat="1" applyFont="1" applyFill="1" applyBorder="1" applyAlignment="1">
      <alignment horizontal="center"/>
    </xf>
    <xf numFmtId="2" fontId="3" fillId="0" borderId="0" xfId="0" applyNumberFormat="1" applyFont="1" applyAlignment="1">
      <alignment horizontal="center"/>
    </xf>
    <xf numFmtId="0" fontId="0" fillId="5" borderId="0" xfId="0" applyFill="1"/>
    <xf numFmtId="0" fontId="0" fillId="5" borderId="0" xfId="0" applyFill="1" applyAlignment="1">
      <alignment horizontal="center"/>
    </xf>
    <xf numFmtId="0" fontId="4" fillId="5" borderId="0" xfId="0" applyFont="1" applyFill="1"/>
    <xf numFmtId="0" fontId="4" fillId="5" borderId="0" xfId="0" applyFont="1" applyFill="1" applyAlignment="1">
      <alignment horizontal="center"/>
    </xf>
    <xf numFmtId="0" fontId="0" fillId="2" borderId="0" xfId="0" applyFill="1" applyAlignment="1">
      <alignment horizontal="center"/>
    </xf>
    <xf numFmtId="0" fontId="0" fillId="0" borderId="12" xfId="0" applyFill="1" applyBorder="1"/>
    <xf numFmtId="0" fontId="0" fillId="0" borderId="13" xfId="0" applyFill="1" applyBorder="1" applyAlignment="1">
      <alignment horizontal="center"/>
    </xf>
    <xf numFmtId="0" fontId="0" fillId="0" borderId="14" xfId="0" applyFill="1" applyBorder="1"/>
    <xf numFmtId="0" fontId="0" fillId="0" borderId="3" xfId="0" applyFill="1" applyBorder="1" applyAlignment="1">
      <alignment horizontal="center"/>
    </xf>
    <xf numFmtId="0" fontId="0" fillId="0" borderId="15" xfId="0" applyFill="1" applyBorder="1" applyAlignment="1">
      <alignment horizontal="center"/>
    </xf>
    <xf numFmtId="2" fontId="4" fillId="4" borderId="4" xfId="0" applyNumberFormat="1" applyFont="1" applyFill="1" applyBorder="1" applyAlignment="1">
      <alignment horizontal="center"/>
    </xf>
    <xf numFmtId="2" fontId="4" fillId="4" borderId="9" xfId="0" applyNumberFormat="1" applyFont="1" applyFill="1" applyBorder="1" applyAlignment="1">
      <alignment horizontal="center"/>
    </xf>
    <xf numFmtId="2" fontId="0" fillId="0" borderId="11" xfId="0" applyNumberFormat="1" applyFill="1" applyBorder="1" applyAlignment="1">
      <alignment horizontal="center"/>
    </xf>
    <xf numFmtId="2" fontId="0" fillId="0" borderId="9" xfId="0" applyNumberFormat="1" applyFill="1" applyBorder="1" applyAlignment="1">
      <alignment horizontal="center"/>
    </xf>
    <xf numFmtId="0" fontId="7" fillId="2" borderId="0" xfId="0" applyFont="1" applyFill="1"/>
    <xf numFmtId="0" fontId="8" fillId="2" borderId="0" xfId="0" applyFont="1" applyFill="1"/>
    <xf numFmtId="0" fontId="0" fillId="6" borderId="0" xfId="0" applyFill="1"/>
    <xf numFmtId="0" fontId="0" fillId="2" borderId="0" xfId="0" applyFill="1"/>
    <xf numFmtId="0" fontId="0" fillId="0" borderId="10" xfId="0" applyBorder="1"/>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4" borderId="0" xfId="0" applyFill="1"/>
    <xf numFmtId="0" fontId="0" fillId="3" borderId="10" xfId="0" applyFill="1" applyBorder="1"/>
    <xf numFmtId="0" fontId="0" fillId="15" borderId="0" xfId="0" applyFill="1"/>
    <xf numFmtId="0" fontId="0" fillId="15" borderId="10" xfId="0" applyFill="1" applyBorder="1"/>
    <xf numFmtId="0" fontId="0" fillId="5" borderId="10" xfId="0" applyFill="1" applyBorder="1"/>
    <xf numFmtId="0" fontId="0" fillId="16" borderId="0" xfId="0" applyFill="1"/>
    <xf numFmtId="0" fontId="0" fillId="16" borderId="10" xfId="0" applyFill="1" applyBorder="1"/>
    <xf numFmtId="0" fontId="0" fillId="8" borderId="10" xfId="0" applyFill="1" applyBorder="1"/>
    <xf numFmtId="0" fontId="0" fillId="5" borderId="0" xfId="0" applyFill="1" applyAlignment="1">
      <alignment horizontal="left"/>
    </xf>
    <xf numFmtId="0" fontId="4" fillId="5" borderId="0" xfId="0" applyFont="1" applyFill="1" applyAlignment="1">
      <alignment horizontal="left"/>
    </xf>
    <xf numFmtId="0" fontId="4" fillId="9" borderId="0" xfId="0" applyFont="1" applyFill="1"/>
    <xf numFmtId="0" fontId="4" fillId="10" borderId="0" xfId="0" applyFont="1" applyFill="1"/>
    <xf numFmtId="0" fontId="4" fillId="11" borderId="0" xfId="0" applyFont="1" applyFill="1"/>
    <xf numFmtId="0" fontId="4" fillId="12" borderId="0" xfId="0" applyFont="1" applyFill="1"/>
    <xf numFmtId="0" fontId="4" fillId="13" borderId="0" xfId="0" applyFont="1" applyFill="1"/>
    <xf numFmtId="0" fontId="4" fillId="14" borderId="0" xfId="0" applyFont="1" applyFill="1"/>
    <xf numFmtId="0" fontId="4" fillId="4" borderId="0" xfId="0" applyFont="1" applyFill="1"/>
    <xf numFmtId="0" fontId="4" fillId="7" borderId="3" xfId="0" applyFont="1" applyFill="1" applyBorder="1"/>
    <xf numFmtId="0" fontId="4" fillId="8" borderId="0" xfId="0" applyFont="1" applyFill="1" applyAlignment="1">
      <alignment horizontal="center"/>
    </xf>
    <xf numFmtId="169" fontId="0" fillId="2" borderId="0" xfId="0" applyNumberFormat="1" applyFill="1"/>
    <xf numFmtId="2" fontId="0" fillId="2" borderId="0" xfId="0" applyNumberFormat="1" applyFill="1" applyAlignment="1">
      <alignment horizontal="center"/>
    </xf>
    <xf numFmtId="2" fontId="0" fillId="2" borderId="0" xfId="0" applyNumberFormat="1" applyFill="1"/>
    <xf numFmtId="0" fontId="11" fillId="2" borderId="0" xfId="0" applyFont="1" applyFill="1"/>
    <xf numFmtId="0" fontId="12" fillId="0" borderId="0" xfId="0" applyFont="1"/>
    <xf numFmtId="0" fontId="15" fillId="0" borderId="0" xfId="0" applyFont="1" applyFill="1"/>
    <xf numFmtId="2" fontId="16" fillId="0" borderId="0" xfId="0" applyNumberFormat="1" applyFont="1" applyFill="1"/>
    <xf numFmtId="22" fontId="15" fillId="0" borderId="0" xfId="0" applyNumberFormat="1" applyFont="1"/>
    <xf numFmtId="2" fontId="15" fillId="0" borderId="0" xfId="0" applyNumberFormat="1" applyFont="1"/>
    <xf numFmtId="0" fontId="15" fillId="0" borderId="0" xfId="0" applyFont="1" applyAlignment="1">
      <alignment horizontal="center"/>
    </xf>
    <xf numFmtId="0" fontId="17" fillId="0" borderId="0" xfId="0" applyFont="1"/>
    <xf numFmtId="2" fontId="17" fillId="0" borderId="0" xfId="0" applyNumberFormat="1" applyFont="1"/>
    <xf numFmtId="0" fontId="17" fillId="0" borderId="0" xfId="0" applyFont="1" applyAlignment="1">
      <alignment horizontal="center"/>
    </xf>
    <xf numFmtId="2" fontId="18" fillId="0" borderId="0" xfId="0" applyNumberFormat="1" applyFont="1" applyAlignment="1">
      <alignment horizontal="right"/>
    </xf>
    <xf numFmtId="2" fontId="18" fillId="0" borderId="3" xfId="0" applyNumberFormat="1" applyFont="1" applyBorder="1"/>
    <xf numFmtId="0" fontId="18" fillId="0" borderId="0" xfId="0" applyFont="1" applyBorder="1"/>
    <xf numFmtId="168" fontId="0" fillId="0" borderId="0" xfId="0" applyNumberFormat="1"/>
    <xf numFmtId="2" fontId="20" fillId="0" borderId="0" xfId="0" applyNumberFormat="1" applyFont="1"/>
    <xf numFmtId="168" fontId="20" fillId="0" borderId="0" xfId="0" applyNumberFormat="1" applyFont="1" applyAlignment="1">
      <alignment horizontal="center"/>
    </xf>
    <xf numFmtId="2" fontId="4" fillId="0" borderId="0" xfId="0" applyNumberFormat="1" applyFont="1"/>
    <xf numFmtId="2" fontId="21" fillId="0" borderId="0" xfId="0" applyNumberFormat="1" applyFont="1" applyFill="1"/>
    <xf numFmtId="2" fontId="20" fillId="0" borderId="3" xfId="0" applyNumberFormat="1" applyFont="1" applyBorder="1"/>
    <xf numFmtId="168" fontId="20" fillId="0" borderId="0" xfId="0" applyNumberFormat="1" applyFont="1"/>
    <xf numFmtId="2" fontId="22" fillId="0" borderId="0" xfId="0" applyNumberFormat="1" applyFont="1"/>
    <xf numFmtId="2" fontId="23" fillId="0" borderId="0" xfId="0" applyNumberFormat="1" applyFont="1"/>
    <xf numFmtId="2" fontId="3" fillId="0" borderId="0" xfId="0" applyNumberFormat="1" applyFont="1"/>
    <xf numFmtId="168" fontId="19" fillId="0" borderId="0" xfId="0" applyNumberFormat="1" applyFont="1"/>
    <xf numFmtId="2" fontId="20" fillId="0" borderId="0" xfId="0" applyNumberFormat="1" applyFont="1" applyAlignment="1">
      <alignment horizontal="center"/>
    </xf>
    <xf numFmtId="168" fontId="4" fillId="0" borderId="0" xfId="0" applyNumberFormat="1" applyFont="1"/>
    <xf numFmtId="0" fontId="20" fillId="0" borderId="0" xfId="0" applyFont="1"/>
    <xf numFmtId="0" fontId="20" fillId="0" borderId="0" xfId="0" applyFont="1" applyAlignment="1">
      <alignment horizontal="center"/>
    </xf>
    <xf numFmtId="2" fontId="18" fillId="0" borderId="0" xfId="0" applyNumberFormat="1" applyFont="1" applyBorder="1"/>
    <xf numFmtId="2" fontId="24" fillId="0" borderId="0" xfId="0" applyNumberFormat="1" applyFont="1" applyFill="1"/>
    <xf numFmtId="2" fontId="17" fillId="0" borderId="16" xfId="0" applyNumberFormat="1" applyFont="1" applyBorder="1" applyAlignment="1">
      <alignment horizontal="center"/>
    </xf>
    <xf numFmtId="168" fontId="20" fillId="0" borderId="16" xfId="0" applyNumberFormat="1" applyFont="1" applyBorder="1" applyAlignment="1">
      <alignment horizontal="center"/>
    </xf>
    <xf numFmtId="0" fontId="17" fillId="0" borderId="16" xfId="0" applyFont="1" applyBorder="1" applyAlignment="1">
      <alignment horizontal="center"/>
    </xf>
    <xf numFmtId="2" fontId="17" fillId="0" borderId="16" xfId="0" applyNumberFormat="1" applyFont="1" applyBorder="1"/>
    <xf numFmtId="2" fontId="20" fillId="0" borderId="16" xfId="0" applyNumberFormat="1" applyFont="1" applyBorder="1" applyAlignment="1">
      <alignment horizontal="center"/>
    </xf>
    <xf numFmtId="2" fontId="23" fillId="0" borderId="16" xfId="0" applyNumberFormat="1" applyFont="1" applyBorder="1"/>
    <xf numFmtId="168" fontId="20" fillId="0" borderId="16" xfId="0" applyNumberFormat="1" applyFont="1" applyBorder="1"/>
    <xf numFmtId="22" fontId="25" fillId="0" borderId="0" xfId="0" applyNumberFormat="1" applyFont="1"/>
    <xf numFmtId="0" fontId="26" fillId="0" borderId="0" xfId="0" applyFont="1"/>
    <xf numFmtId="168" fontId="0" fillId="0" borderId="17" xfId="0" applyNumberFormat="1" applyBorder="1"/>
    <xf numFmtId="0" fontId="10" fillId="0" borderId="18" xfId="0" applyFont="1" applyBorder="1"/>
    <xf numFmtId="0" fontId="0" fillId="0" borderId="18" xfId="0" applyBorder="1"/>
    <xf numFmtId="0" fontId="0" fillId="0" borderId="19" xfId="0" applyBorder="1"/>
    <xf numFmtId="0" fontId="27" fillId="0" borderId="10" xfId="0" applyFont="1" applyBorder="1" applyAlignment="1">
      <alignment horizontal="center"/>
    </xf>
    <xf numFmtId="0" fontId="10" fillId="0" borderId="10" xfId="0" applyFont="1" applyBorder="1" applyAlignment="1">
      <alignment horizontal="center"/>
    </xf>
    <xf numFmtId="168" fontId="10" fillId="0" borderId="10" xfId="0" applyNumberFormat="1" applyFont="1" applyBorder="1" applyAlignment="1">
      <alignment horizontal="center"/>
    </xf>
    <xf numFmtId="168" fontId="4" fillId="0" borderId="10" xfId="0" quotePrefix="1" applyNumberFormat="1" applyFont="1" applyBorder="1"/>
    <xf numFmtId="168" fontId="27" fillId="0" borderId="10" xfId="0" applyNumberFormat="1" applyFont="1" applyBorder="1"/>
    <xf numFmtId="0" fontId="27" fillId="0" borderId="10" xfId="0" applyFont="1" applyBorder="1"/>
    <xf numFmtId="168" fontId="10" fillId="0" borderId="10" xfId="0" applyNumberFormat="1" applyFont="1" applyBorder="1"/>
    <xf numFmtId="168" fontId="0" fillId="0" borderId="10" xfId="0" applyNumberFormat="1" applyBorder="1"/>
    <xf numFmtId="168" fontId="26" fillId="0" borderId="0" xfId="0" applyNumberFormat="1" applyFont="1"/>
    <xf numFmtId="0" fontId="26" fillId="0" borderId="20" xfId="0" applyFont="1" applyBorder="1"/>
    <xf numFmtId="0" fontId="28" fillId="0" borderId="0" xfId="0" applyFont="1"/>
    <xf numFmtId="0" fontId="29" fillId="0" borderId="0" xfId="0" applyFont="1"/>
    <xf numFmtId="0" fontId="10" fillId="0" borderId="10" xfId="0" applyFont="1" applyBorder="1"/>
    <xf numFmtId="0" fontId="0" fillId="17" borderId="0" xfId="0" applyFill="1"/>
    <xf numFmtId="0" fontId="30" fillId="5" borderId="0" xfId="0" applyFont="1" applyFill="1" applyAlignment="1">
      <alignment horizontal="left"/>
    </xf>
    <xf numFmtId="0" fontId="0" fillId="5" borderId="0" xfId="0" applyFill="1" applyBorder="1"/>
    <xf numFmtId="0" fontId="30" fillId="5" borderId="0" xfId="0" applyFont="1" applyFill="1" applyBorder="1" applyAlignment="1">
      <alignment horizontal="left"/>
    </xf>
    <xf numFmtId="0" fontId="0" fillId="5" borderId="0" xfId="0" applyFill="1" applyBorder="1" applyAlignment="1">
      <alignment horizontal="center"/>
    </xf>
    <xf numFmtId="168" fontId="10" fillId="0" borderId="0" xfId="0" applyNumberFormat="1" applyFont="1"/>
    <xf numFmtId="0" fontId="10" fillId="0" borderId="0" xfId="0" applyFont="1" applyAlignment="1">
      <alignment horizontal="center"/>
    </xf>
    <xf numFmtId="0" fontId="4" fillId="9" borderId="0" xfId="0" applyFont="1" applyFill="1" applyAlignment="1">
      <alignment horizontal="center"/>
    </xf>
    <xf numFmtId="0" fontId="4" fillId="10" borderId="0" xfId="0" applyFont="1" applyFill="1" applyAlignment="1">
      <alignment horizontal="center"/>
    </xf>
    <xf numFmtId="0" fontId="4" fillId="11" borderId="0" xfId="0" applyFont="1" applyFill="1" applyAlignment="1">
      <alignment horizontal="center"/>
    </xf>
    <xf numFmtId="0" fontId="4" fillId="12" borderId="0" xfId="0" applyFont="1" applyFill="1" applyAlignment="1">
      <alignment horizontal="center"/>
    </xf>
    <xf numFmtId="0" fontId="4" fillId="13" borderId="0" xfId="0" applyFont="1" applyFill="1" applyAlignment="1">
      <alignment horizontal="center"/>
    </xf>
    <xf numFmtId="0" fontId="4" fillId="14" borderId="0" xfId="0" applyFont="1" applyFill="1" applyAlignment="1">
      <alignment horizontal="center"/>
    </xf>
    <xf numFmtId="0" fontId="4" fillId="4" borderId="0" xfId="0" applyFont="1" applyFill="1" applyAlignment="1">
      <alignment horizontal="center"/>
    </xf>
    <xf numFmtId="0" fontId="4" fillId="3" borderId="0" xfId="0" applyFont="1" applyFill="1" applyAlignment="1">
      <alignment horizontal="center"/>
    </xf>
    <xf numFmtId="0" fontId="4" fillId="15" borderId="0" xfId="0" applyFont="1" applyFill="1" applyAlignment="1">
      <alignment horizontal="center"/>
    </xf>
    <xf numFmtId="0" fontId="4" fillId="16" borderId="0" xfId="0" applyFont="1" applyFill="1" applyAlignment="1">
      <alignment horizontal="center"/>
    </xf>
    <xf numFmtId="171" fontId="7" fillId="3" borderId="0" xfId="0" applyNumberFormat="1" applyFont="1" applyFill="1" applyAlignment="1">
      <alignment horizontal="center"/>
    </xf>
    <xf numFmtId="0" fontId="11" fillId="3" borderId="0" xfId="0" applyFont="1" applyFill="1"/>
    <xf numFmtId="0" fontId="7" fillId="3" borderId="0" xfId="0" applyFont="1" applyFill="1" applyBorder="1"/>
    <xf numFmtId="0" fontId="0" fillId="3" borderId="0" xfId="0" applyFill="1" applyBorder="1"/>
    <xf numFmtId="0" fontId="0" fillId="3" borderId="0" xfId="0" applyFill="1" applyBorder="1" applyAlignment="1"/>
    <xf numFmtId="0" fontId="17" fillId="0" borderId="0" xfId="0" applyFont="1" applyAlignment="1">
      <alignment horizontal="right"/>
    </xf>
    <xf numFmtId="22" fontId="30" fillId="0" borderId="0" xfId="0" applyNumberFormat="1" applyFont="1" applyAlignment="1">
      <alignment horizontal="left"/>
    </xf>
    <xf numFmtId="168" fontId="33" fillId="0" borderId="0" xfId="0" applyNumberFormat="1" applyFont="1"/>
    <xf numFmtId="0" fontId="33" fillId="0" borderId="0" xfId="0" applyFont="1"/>
    <xf numFmtId="22" fontId="34" fillId="0" borderId="0" xfId="0" applyNumberFormat="1" applyFont="1" applyAlignment="1">
      <alignment horizontal="left"/>
    </xf>
    <xf numFmtId="168" fontId="0" fillId="0" borderId="21" xfId="0" applyNumberFormat="1" applyBorder="1"/>
    <xf numFmtId="0" fontId="0" fillId="0" borderId="21" xfId="0" applyBorder="1"/>
    <xf numFmtId="0" fontId="0" fillId="0" borderId="2" xfId="0" applyBorder="1"/>
    <xf numFmtId="0" fontId="4" fillId="5" borderId="17" xfId="0" applyFont="1" applyFill="1" applyBorder="1" applyAlignment="1">
      <alignment horizontal="left"/>
    </xf>
    <xf numFmtId="2" fontId="3" fillId="8" borderId="19" xfId="0" applyNumberFormat="1" applyFont="1" applyFill="1" applyBorder="1" applyAlignment="1">
      <alignment horizontal="center"/>
    </xf>
    <xf numFmtId="2" fontId="0" fillId="9" borderId="22" xfId="0" applyNumberFormat="1" applyFill="1" applyBorder="1" applyAlignment="1">
      <alignment horizontal="center"/>
    </xf>
    <xf numFmtId="2" fontId="0" fillId="9" borderId="23" xfId="0" applyNumberFormat="1" applyFill="1" applyBorder="1" applyAlignment="1">
      <alignment horizontal="center"/>
    </xf>
    <xf numFmtId="2" fontId="0" fillId="10" borderId="22" xfId="0" applyNumberFormat="1" applyFill="1" applyBorder="1" applyAlignment="1">
      <alignment horizontal="center"/>
    </xf>
    <xf numFmtId="2" fontId="0" fillId="10" borderId="23" xfId="0" applyNumberFormat="1" applyFill="1" applyBorder="1" applyAlignment="1">
      <alignment horizontal="center"/>
    </xf>
    <xf numFmtId="2" fontId="0" fillId="11" borderId="22" xfId="0" applyNumberFormat="1" applyFill="1" applyBorder="1" applyAlignment="1">
      <alignment horizontal="center"/>
    </xf>
    <xf numFmtId="2" fontId="0" fillId="11" borderId="23" xfId="0" applyNumberFormat="1" applyFill="1" applyBorder="1" applyAlignment="1">
      <alignment horizontal="center"/>
    </xf>
    <xf numFmtId="0" fontId="0" fillId="0" borderId="24" xfId="0" applyBorder="1" applyAlignment="1">
      <alignment horizontal="center"/>
    </xf>
    <xf numFmtId="0" fontId="0" fillId="18" borderId="0" xfId="0" applyFill="1"/>
    <xf numFmtId="0" fontId="4" fillId="18" borderId="0" xfId="0" applyFont="1" applyFill="1"/>
    <xf numFmtId="1" fontId="0" fillId="10" borderId="25" xfId="0" applyNumberFormat="1" applyFill="1" applyBorder="1" applyAlignment="1">
      <alignment horizontal="center"/>
    </xf>
    <xf numFmtId="0" fontId="46" fillId="3" borderId="0" xfId="0" applyFont="1" applyFill="1"/>
    <xf numFmtId="0" fontId="47" fillId="3" borderId="0" xfId="0" applyFont="1" applyFill="1"/>
    <xf numFmtId="2" fontId="0" fillId="3" borderId="0" xfId="0" applyNumberFormat="1" applyFill="1"/>
    <xf numFmtId="0" fontId="48" fillId="3" borderId="24" xfId="0" applyFont="1" applyFill="1" applyBorder="1"/>
    <xf numFmtId="0" fontId="49" fillId="3" borderId="24" xfId="0" applyFont="1" applyFill="1" applyBorder="1"/>
    <xf numFmtId="0" fontId="50" fillId="3" borderId="24" xfId="0" applyFont="1" applyFill="1" applyBorder="1"/>
    <xf numFmtId="169" fontId="0" fillId="3" borderId="24" xfId="0" applyNumberFormat="1" applyFill="1" applyBorder="1"/>
    <xf numFmtId="2" fontId="9" fillId="0" borderId="0" xfId="0" applyNumberFormat="1" applyFont="1" applyBorder="1"/>
    <xf numFmtId="0" fontId="33" fillId="0" borderId="0" xfId="0" applyFont="1" applyBorder="1"/>
    <xf numFmtId="0" fontId="0" fillId="0" borderId="12" xfId="0" applyBorder="1"/>
    <xf numFmtId="0" fontId="0" fillId="0" borderId="13" xfId="0" applyBorder="1"/>
    <xf numFmtId="0" fontId="0" fillId="18" borderId="0" xfId="0" applyFill="1" applyAlignment="1">
      <alignment horizontal="center"/>
    </xf>
    <xf numFmtId="0" fontId="4" fillId="18" borderId="0" xfId="0" applyFont="1" applyFill="1" applyAlignment="1">
      <alignment horizontal="center"/>
    </xf>
    <xf numFmtId="0" fontId="0" fillId="14" borderId="0" xfId="0" applyFill="1" applyAlignment="1">
      <alignment horizontal="center"/>
    </xf>
    <xf numFmtId="2" fontId="0" fillId="14" borderId="10" xfId="0" applyNumberFormat="1" applyFill="1" applyBorder="1"/>
    <xf numFmtId="2" fontId="0" fillId="14" borderId="10" xfId="0" applyNumberFormat="1" applyFill="1" applyBorder="1" applyAlignment="1">
      <alignment horizontal="center"/>
    </xf>
    <xf numFmtId="0" fontId="0" fillId="4" borderId="10" xfId="0" applyFill="1" applyBorder="1" applyAlignment="1">
      <alignment horizontal="center"/>
    </xf>
    <xf numFmtId="2" fontId="0" fillId="4" borderId="10" xfId="0" applyNumberFormat="1" applyFill="1" applyBorder="1" applyAlignment="1">
      <alignment horizontal="center"/>
    </xf>
    <xf numFmtId="0" fontId="0" fillId="4" borderId="0" xfId="0" applyFill="1" applyAlignment="1">
      <alignment horizontal="center"/>
    </xf>
    <xf numFmtId="0" fontId="0" fillId="3" borderId="10" xfId="0" applyFill="1" applyBorder="1" applyAlignment="1">
      <alignment horizontal="center"/>
    </xf>
    <xf numFmtId="2" fontId="0" fillId="3" borderId="10" xfId="0" applyNumberFormat="1" applyFill="1" applyBorder="1" applyAlignment="1">
      <alignment horizontal="center"/>
    </xf>
    <xf numFmtId="2" fontId="0" fillId="15" borderId="10" xfId="0" applyNumberFormat="1" applyFill="1" applyBorder="1" applyAlignment="1">
      <alignment horizontal="center"/>
    </xf>
    <xf numFmtId="2" fontId="0" fillId="5" borderId="10" xfId="0" applyNumberFormat="1" applyFill="1" applyBorder="1" applyAlignment="1">
      <alignment horizontal="center"/>
    </xf>
    <xf numFmtId="2" fontId="0" fillId="16" borderId="10" xfId="0" applyNumberFormat="1" applyFill="1" applyBorder="1"/>
    <xf numFmtId="2" fontId="0" fillId="8" borderId="10" xfId="0" applyNumberFormat="1" applyFill="1" applyBorder="1"/>
    <xf numFmtId="2" fontId="51" fillId="0" borderId="8" xfId="0" applyNumberFormat="1" applyFont="1" applyFill="1" applyBorder="1" applyAlignment="1">
      <alignment horizontal="center"/>
    </xf>
    <xf numFmtId="0" fontId="0" fillId="0" borderId="7" xfId="0" applyFill="1" applyBorder="1" applyAlignment="1">
      <alignment horizontal="center"/>
    </xf>
    <xf numFmtId="0" fontId="4" fillId="10" borderId="24" xfId="0" applyFont="1" applyFill="1" applyBorder="1" applyAlignment="1">
      <alignment horizontal="left"/>
    </xf>
    <xf numFmtId="0" fontId="4" fillId="10" borderId="3" xfId="0" applyFont="1" applyFill="1" applyBorder="1" applyAlignment="1">
      <alignment horizontal="left"/>
    </xf>
    <xf numFmtId="0" fontId="4" fillId="0" borderId="0" xfId="0" applyFont="1" applyAlignment="1">
      <alignment horizontal="left"/>
    </xf>
    <xf numFmtId="0" fontId="9" fillId="15" borderId="14" xfId="0" applyFont="1" applyFill="1" applyBorder="1" applyAlignment="1">
      <alignment horizontal="left"/>
    </xf>
    <xf numFmtId="0" fontId="4" fillId="15" borderId="24" xfId="0" applyFont="1" applyFill="1" applyBorder="1" applyAlignment="1">
      <alignment horizontal="left"/>
    </xf>
    <xf numFmtId="0" fontId="54" fillId="2" borderId="0" xfId="0" applyFont="1" applyFill="1" applyAlignment="1">
      <alignment horizontal="center"/>
    </xf>
    <xf numFmtId="0" fontId="55" fillId="10" borderId="24" xfId="0" applyFont="1" applyFill="1" applyBorder="1" applyAlignment="1">
      <alignment horizontal="left"/>
    </xf>
    <xf numFmtId="0" fontId="55" fillId="10" borderId="3" xfId="0" applyFont="1" applyFill="1" applyBorder="1" applyAlignment="1">
      <alignment horizontal="left"/>
    </xf>
    <xf numFmtId="0" fontId="54" fillId="5" borderId="0" xfId="0" applyFont="1" applyFill="1" applyAlignment="1">
      <alignment horizontal="center"/>
    </xf>
    <xf numFmtId="0" fontId="54" fillId="0" borderId="0" xfId="0" applyFont="1" applyFill="1" applyBorder="1" applyAlignment="1">
      <alignment horizontal="center"/>
    </xf>
    <xf numFmtId="0" fontId="54" fillId="0" borderId="3" xfId="0" applyFont="1" applyFill="1" applyBorder="1" applyAlignment="1">
      <alignment horizontal="center"/>
    </xf>
    <xf numFmtId="0" fontId="54" fillId="5" borderId="0" xfId="0" applyFont="1" applyFill="1" applyBorder="1" applyAlignment="1">
      <alignment horizontal="center"/>
    </xf>
    <xf numFmtId="0" fontId="54" fillId="0" borderId="0" xfId="0" applyFont="1" applyAlignment="1">
      <alignment horizontal="center"/>
    </xf>
    <xf numFmtId="0" fontId="56" fillId="2" borderId="0" xfId="0" applyFont="1" applyFill="1" applyAlignment="1">
      <alignment horizontal="left"/>
    </xf>
    <xf numFmtId="0" fontId="60" fillId="2" borderId="0" xfId="0" applyFont="1" applyFill="1" applyAlignment="1">
      <alignment horizontal="center"/>
    </xf>
    <xf numFmtId="0" fontId="61" fillId="10" borderId="24" xfId="0" applyFont="1" applyFill="1" applyBorder="1" applyAlignment="1">
      <alignment horizontal="left"/>
    </xf>
    <xf numFmtId="0" fontId="60" fillId="0" borderId="0" xfId="0" applyFont="1" applyFill="1" applyBorder="1" applyAlignment="1">
      <alignment horizontal="center"/>
    </xf>
    <xf numFmtId="0" fontId="60" fillId="0" borderId="0" xfId="0" applyFont="1" applyAlignment="1">
      <alignment horizontal="center"/>
    </xf>
    <xf numFmtId="0" fontId="54" fillId="5" borderId="0" xfId="0" applyFont="1" applyFill="1" applyAlignment="1">
      <alignment horizontal="left"/>
    </xf>
    <xf numFmtId="0" fontId="63" fillId="10" borderId="3" xfId="0" applyFont="1" applyFill="1" applyBorder="1" applyAlignment="1">
      <alignment horizontal="left"/>
    </xf>
    <xf numFmtId="0" fontId="62" fillId="5" borderId="0" xfId="0" applyFont="1" applyFill="1" applyAlignment="1">
      <alignment horizontal="center"/>
    </xf>
    <xf numFmtId="0" fontId="62" fillId="0" borderId="3" xfId="0" applyFont="1" applyFill="1" applyBorder="1" applyAlignment="1">
      <alignment horizontal="center"/>
    </xf>
    <xf numFmtId="0" fontId="62" fillId="5" borderId="0" xfId="0" applyFont="1" applyFill="1" applyBorder="1" applyAlignment="1">
      <alignment horizontal="center"/>
    </xf>
    <xf numFmtId="0" fontId="62" fillId="2" borderId="0" xfId="0" applyFont="1" applyFill="1" applyAlignment="1">
      <alignment horizontal="center"/>
    </xf>
    <xf numFmtId="0" fontId="63" fillId="10" borderId="24" xfId="0" applyFont="1" applyFill="1" applyBorder="1" applyAlignment="1">
      <alignment horizontal="left"/>
    </xf>
    <xf numFmtId="0" fontId="62" fillId="0" borderId="0" xfId="0" applyFont="1" applyAlignment="1">
      <alignment horizontal="center"/>
    </xf>
    <xf numFmtId="0" fontId="0" fillId="5" borderId="16" xfId="0" applyFill="1" applyBorder="1"/>
    <xf numFmtId="0" fontId="0" fillId="0" borderId="16" xfId="0" applyBorder="1"/>
    <xf numFmtId="167" fontId="62" fillId="0" borderId="0" xfId="0" applyNumberFormat="1" applyFont="1" applyFill="1" applyBorder="1" applyAlignment="1">
      <alignment horizontal="center"/>
    </xf>
    <xf numFmtId="167" fontId="62" fillId="0" borderId="3" xfId="0" applyNumberFormat="1" applyFont="1" applyFill="1" applyBorder="1" applyAlignment="1">
      <alignment horizontal="center"/>
    </xf>
    <xf numFmtId="167" fontId="62" fillId="5" borderId="0" xfId="0" applyNumberFormat="1" applyFont="1" applyFill="1" applyAlignment="1">
      <alignment horizontal="center"/>
    </xf>
    <xf numFmtId="167" fontId="62" fillId="5" borderId="0" xfId="0" applyNumberFormat="1" applyFont="1" applyFill="1" applyBorder="1" applyAlignment="1">
      <alignment horizontal="center"/>
    </xf>
    <xf numFmtId="167" fontId="0" fillId="0" borderId="24" xfId="0" applyNumberFormat="1" applyBorder="1" applyAlignment="1">
      <alignment horizontal="center"/>
    </xf>
    <xf numFmtId="0" fontId="42" fillId="2" borderId="0" xfId="0" applyFont="1" applyFill="1" applyAlignment="1">
      <alignment horizontal="left"/>
    </xf>
    <xf numFmtId="169" fontId="62" fillId="0" borderId="3" xfId="0" applyNumberFormat="1" applyFont="1" applyFill="1" applyBorder="1" applyAlignment="1">
      <alignment horizontal="center"/>
    </xf>
    <xf numFmtId="169" fontId="0" fillId="0" borderId="24" xfId="0" applyNumberFormat="1" applyBorder="1" applyAlignment="1">
      <alignment horizontal="center"/>
    </xf>
    <xf numFmtId="0" fontId="64" fillId="5" borderId="0" xfId="0" applyFont="1" applyFill="1" applyAlignment="1">
      <alignment horizontal="center"/>
    </xf>
    <xf numFmtId="167" fontId="0" fillId="0" borderId="0" xfId="0" applyNumberFormat="1" applyFill="1" applyBorder="1" applyAlignment="1">
      <alignment horizontal="center"/>
    </xf>
    <xf numFmtId="0" fontId="65" fillId="18" borderId="0" xfId="0" applyFont="1" applyFill="1"/>
    <xf numFmtId="0" fontId="10" fillId="7" borderId="0" xfId="0" applyFont="1" applyFill="1"/>
    <xf numFmtId="2" fontId="0" fillId="9" borderId="25" xfId="0" applyNumberFormat="1" applyFill="1" applyBorder="1" applyAlignment="1">
      <alignment horizontal="center"/>
    </xf>
    <xf numFmtId="2" fontId="0" fillId="10" borderId="25" xfId="0" applyNumberFormat="1" applyFill="1" applyBorder="1" applyAlignment="1">
      <alignment horizontal="center"/>
    </xf>
    <xf numFmtId="2" fontId="0" fillId="11" borderId="25" xfId="0" applyNumberFormat="1" applyFill="1" applyBorder="1" applyAlignment="1">
      <alignment horizontal="center"/>
    </xf>
    <xf numFmtId="2" fontId="0" fillId="12" borderId="10" xfId="0" applyNumberFormat="1" applyFill="1" applyBorder="1" applyAlignment="1">
      <alignment horizontal="center"/>
    </xf>
    <xf numFmtId="2" fontId="0" fillId="13" borderId="10" xfId="0" applyNumberFormat="1" applyFill="1" applyBorder="1" applyAlignment="1">
      <alignment horizontal="center"/>
    </xf>
    <xf numFmtId="2" fontId="0" fillId="10" borderId="27" xfId="0" applyNumberFormat="1" applyFill="1" applyBorder="1" applyAlignment="1">
      <alignment horizontal="center"/>
    </xf>
    <xf numFmtId="2" fontId="0" fillId="11" borderId="27" xfId="0" applyNumberFormat="1" applyFill="1" applyBorder="1" applyAlignment="1">
      <alignment horizontal="center"/>
    </xf>
    <xf numFmtId="1" fontId="0" fillId="9" borderId="22" xfId="0" applyNumberFormat="1" applyFill="1" applyBorder="1" applyAlignment="1">
      <alignment horizontal="center"/>
    </xf>
    <xf numFmtId="1" fontId="0" fillId="9" borderId="25" xfId="0" applyNumberFormat="1" applyFill="1" applyBorder="1" applyAlignment="1">
      <alignment horizontal="center"/>
    </xf>
    <xf numFmtId="1" fontId="0" fillId="10" borderId="22" xfId="0" applyNumberFormat="1" applyFill="1" applyBorder="1" applyAlignment="1">
      <alignment horizontal="center"/>
    </xf>
    <xf numFmtId="1" fontId="0" fillId="11" borderId="22" xfId="0" applyNumberFormat="1" applyFill="1" applyBorder="1" applyAlignment="1">
      <alignment horizontal="center"/>
    </xf>
    <xf numFmtId="1" fontId="0" fillId="11" borderId="25" xfId="0" applyNumberFormat="1" applyFill="1" applyBorder="1" applyAlignment="1">
      <alignment horizontal="center"/>
    </xf>
    <xf numFmtId="1" fontId="0" fillId="12" borderId="10" xfId="0" applyNumberFormat="1" applyFill="1" applyBorder="1" applyAlignment="1">
      <alignment horizontal="center"/>
    </xf>
    <xf numFmtId="1" fontId="0" fillId="13" borderId="10" xfId="0" applyNumberFormat="1" applyFill="1" applyBorder="1" applyAlignment="1">
      <alignment horizontal="center"/>
    </xf>
    <xf numFmtId="1" fontId="0" fillId="0" borderId="11" xfId="0" applyNumberFormat="1" applyFill="1" applyBorder="1" applyAlignment="1">
      <alignment horizontal="center"/>
    </xf>
    <xf numFmtId="0" fontId="4" fillId="4" borderId="28" xfId="0" applyFont="1" applyFill="1" applyBorder="1" applyAlignment="1">
      <alignment horizontal="center"/>
    </xf>
    <xf numFmtId="2" fontId="51" fillId="3" borderId="0" xfId="0" applyNumberFormat="1" applyFont="1" applyFill="1" applyBorder="1" applyAlignment="1">
      <alignment horizontal="center"/>
    </xf>
    <xf numFmtId="0" fontId="4" fillId="0" borderId="10" xfId="0" applyFont="1" applyFill="1" applyBorder="1" applyAlignment="1">
      <alignment horizontal="center"/>
    </xf>
    <xf numFmtId="0" fontId="0" fillId="0" borderId="10" xfId="0" applyFill="1" applyBorder="1" applyAlignment="1">
      <alignment horizontal="center"/>
    </xf>
    <xf numFmtId="169" fontId="0" fillId="0" borderId="10" xfId="0" applyNumberFormat="1" applyFill="1" applyBorder="1" applyAlignment="1">
      <alignment horizontal="center"/>
    </xf>
    <xf numFmtId="2" fontId="0" fillId="0" borderId="0" xfId="0" applyNumberFormat="1" applyFill="1" applyBorder="1" applyAlignment="1">
      <alignment horizontal="center"/>
    </xf>
    <xf numFmtId="2" fontId="4" fillId="10" borderId="24" xfId="0" applyNumberFormat="1" applyFont="1" applyFill="1" applyBorder="1" applyAlignment="1">
      <alignment horizontal="left"/>
    </xf>
    <xf numFmtId="2" fontId="4" fillId="10" borderId="3" xfId="0" applyNumberFormat="1" applyFont="1" applyFill="1" applyBorder="1" applyAlignment="1">
      <alignment horizontal="left"/>
    </xf>
    <xf numFmtId="2" fontId="0" fillId="5" borderId="0" xfId="0" applyNumberFormat="1" applyFill="1" applyAlignment="1">
      <alignment horizontal="center"/>
    </xf>
    <xf numFmtId="2" fontId="30" fillId="5" borderId="0" xfId="0" applyNumberFormat="1" applyFont="1" applyFill="1" applyAlignment="1">
      <alignment horizontal="left"/>
    </xf>
    <xf numFmtId="2" fontId="0" fillId="0" borderId="3" xfId="0" applyNumberFormat="1" applyFill="1" applyBorder="1" applyAlignment="1">
      <alignment horizontal="center"/>
    </xf>
    <xf numFmtId="2" fontId="0" fillId="5" borderId="0" xfId="0" applyNumberFormat="1" applyFill="1" applyBorder="1" applyAlignment="1">
      <alignment horizontal="center"/>
    </xf>
    <xf numFmtId="2" fontId="30" fillId="5" borderId="0" xfId="0" applyNumberFormat="1" applyFont="1" applyFill="1" applyBorder="1" applyAlignment="1">
      <alignment horizontal="left"/>
    </xf>
    <xf numFmtId="2" fontId="0" fillId="0" borderId="24" xfId="0" applyNumberFormat="1" applyBorder="1" applyAlignment="1">
      <alignment horizontal="center"/>
    </xf>
    <xf numFmtId="2" fontId="67" fillId="0" borderId="8" xfId="0" applyNumberFormat="1" applyFont="1" applyFill="1" applyBorder="1" applyAlignment="1">
      <alignment horizontal="center"/>
    </xf>
    <xf numFmtId="0" fontId="2" fillId="0" borderId="12" xfId="0" applyFont="1" applyFill="1" applyBorder="1"/>
    <xf numFmtId="0" fontId="2" fillId="0" borderId="11" xfId="0" applyFont="1" applyFill="1" applyBorder="1"/>
    <xf numFmtId="2" fontId="68" fillId="0" borderId="10" xfId="0" applyNumberFormat="1" applyFont="1" applyFill="1" applyBorder="1" applyAlignment="1">
      <alignment horizontal="center"/>
    </xf>
    <xf numFmtId="172" fontId="17" fillId="0" borderId="0" xfId="1" applyNumberFormat="1" applyFont="1" applyAlignment="1">
      <alignment horizontal="center"/>
    </xf>
    <xf numFmtId="2" fontId="17" fillId="0" borderId="0" xfId="0" applyNumberFormat="1" applyFont="1" applyFill="1" applyAlignment="1">
      <alignment horizontal="right"/>
    </xf>
    <xf numFmtId="0" fontId="0" fillId="0" borderId="0" xfId="0" applyAlignment="1">
      <alignment horizontal="right"/>
    </xf>
    <xf numFmtId="0" fontId="10" fillId="0" borderId="21" xfId="0" applyFont="1" applyBorder="1"/>
    <xf numFmtId="0" fontId="0" fillId="0" borderId="0" xfId="0" applyFill="1" applyBorder="1"/>
    <xf numFmtId="0" fontId="10" fillId="0" borderId="0" xfId="0" applyFont="1" applyFill="1"/>
    <xf numFmtId="0" fontId="0" fillId="0" borderId="0" xfId="0" applyFill="1"/>
    <xf numFmtId="0" fontId="43" fillId="0" borderId="0" xfId="0" applyFont="1" applyFill="1"/>
    <xf numFmtId="0" fontId="32" fillId="0" borderId="0" xfId="0" applyFont="1" applyFill="1"/>
    <xf numFmtId="0" fontId="4" fillId="0" borderId="0" xfId="0" applyFont="1" applyFill="1"/>
    <xf numFmtId="0" fontId="31" fillId="0" borderId="0" xfId="0" applyFont="1" applyFill="1"/>
    <xf numFmtId="0" fontId="9" fillId="0" borderId="0" xfId="0" applyFont="1" applyFill="1"/>
    <xf numFmtId="0" fontId="0" fillId="0" borderId="0" xfId="0" applyFill="1" applyBorder="1" applyAlignment="1">
      <alignment vertical="center"/>
    </xf>
    <xf numFmtId="0" fontId="30" fillId="19" borderId="0" xfId="0" applyFont="1" applyFill="1" applyAlignment="1">
      <alignment vertical="center"/>
    </xf>
    <xf numFmtId="0" fontId="33" fillId="19" borderId="0" xfId="0" applyFont="1" applyFill="1" applyAlignment="1">
      <alignment vertical="center"/>
    </xf>
    <xf numFmtId="2" fontId="9" fillId="19" borderId="0" xfId="0" applyNumberFormat="1" applyFont="1" applyFill="1" applyAlignment="1">
      <alignment horizontal="left" vertical="center"/>
    </xf>
    <xf numFmtId="0" fontId="0" fillId="19" borderId="0" xfId="0" applyFill="1" applyAlignment="1">
      <alignment vertical="center"/>
    </xf>
    <xf numFmtId="0" fontId="0" fillId="0" borderId="0" xfId="0" applyFill="1" applyAlignment="1">
      <alignment vertical="center"/>
    </xf>
    <xf numFmtId="0" fontId="35" fillId="20" borderId="0" xfId="0" applyFont="1" applyFill="1"/>
    <xf numFmtId="0" fontId="36" fillId="20" borderId="0" xfId="0" applyFont="1" applyFill="1"/>
    <xf numFmtId="0" fontId="0" fillId="20" borderId="0" xfId="0" applyFill="1"/>
    <xf numFmtId="0" fontId="14" fillId="20" borderId="0" xfId="0" applyFont="1" applyFill="1"/>
    <xf numFmtId="0" fontId="37" fillId="20" borderId="0" xfId="0" applyFont="1" applyFill="1"/>
    <xf numFmtId="0" fontId="40" fillId="20" borderId="0" xfId="0" applyFont="1" applyFill="1"/>
    <xf numFmtId="0" fontId="33" fillId="20" borderId="0" xfId="0" applyFont="1" applyFill="1" applyBorder="1"/>
    <xf numFmtId="0" fontId="33" fillId="20" borderId="0" xfId="0" applyFont="1" applyFill="1"/>
    <xf numFmtId="0" fontId="38" fillId="20" borderId="0" xfId="0" applyFont="1" applyFill="1"/>
    <xf numFmtId="0" fontId="39" fillId="20" borderId="0" xfId="0" applyFont="1" applyFill="1"/>
    <xf numFmtId="0" fontId="41" fillId="20" borderId="0" xfId="0" applyFont="1" applyFill="1" applyBorder="1"/>
    <xf numFmtId="0" fontId="41" fillId="20" borderId="0" xfId="0" applyFont="1" applyFill="1"/>
    <xf numFmtId="0" fontId="14" fillId="10" borderId="0" xfId="0" applyFont="1" applyFill="1"/>
    <xf numFmtId="0" fontId="33" fillId="21" borderId="1" xfId="0" applyFont="1" applyFill="1" applyBorder="1"/>
    <xf numFmtId="0" fontId="33" fillId="21" borderId="21" xfId="0" applyFont="1" applyFill="1" applyBorder="1"/>
    <xf numFmtId="0" fontId="33" fillId="21" borderId="2" xfId="0" applyFont="1" applyFill="1" applyBorder="1"/>
    <xf numFmtId="0" fontId="33" fillId="4" borderId="14" xfId="0" applyFont="1" applyFill="1" applyBorder="1"/>
    <xf numFmtId="0" fontId="33" fillId="4" borderId="3" xfId="0" applyFont="1" applyFill="1" applyBorder="1"/>
    <xf numFmtId="0" fontId="33" fillId="4" borderId="2" xfId="0" applyFont="1" applyFill="1" applyBorder="1"/>
    <xf numFmtId="0" fontId="33" fillId="21" borderId="14" xfId="0" applyFont="1" applyFill="1" applyBorder="1"/>
    <xf numFmtId="0" fontId="33" fillId="21" borderId="3" xfId="0" applyFont="1" applyFill="1" applyBorder="1"/>
    <xf numFmtId="0" fontId="33" fillId="21" borderId="0" xfId="0" applyFont="1" applyFill="1" applyBorder="1"/>
    <xf numFmtId="0" fontId="0" fillId="21" borderId="26" xfId="0" applyFill="1" applyBorder="1"/>
    <xf numFmtId="0" fontId="33" fillId="4" borderId="1" xfId="0" applyFont="1" applyFill="1" applyBorder="1"/>
    <xf numFmtId="0" fontId="33" fillId="4" borderId="24" xfId="0" applyFont="1" applyFill="1" applyBorder="1"/>
    <xf numFmtId="0" fontId="0" fillId="4" borderId="24" xfId="0" applyFill="1" applyBorder="1"/>
    <xf numFmtId="0" fontId="0" fillId="4" borderId="26" xfId="0" applyFill="1" applyBorder="1"/>
    <xf numFmtId="0" fontId="0" fillId="21" borderId="21" xfId="0" applyFill="1" applyBorder="1"/>
    <xf numFmtId="0" fontId="0" fillId="21" borderId="2" xfId="0" applyFill="1" applyBorder="1"/>
    <xf numFmtId="14" fontId="9" fillId="19" borderId="0" xfId="0" applyNumberFormat="1" applyFont="1" applyFill="1" applyAlignment="1">
      <alignment vertical="center"/>
    </xf>
    <xf numFmtId="0" fontId="70" fillId="2" borderId="0" xfId="0" applyFont="1" applyFill="1"/>
    <xf numFmtId="0" fontId="0" fillId="20" borderId="29" xfId="0" applyFill="1" applyBorder="1"/>
    <xf numFmtId="0" fontId="0" fillId="20" borderId="24" xfId="0" applyFill="1" applyBorder="1"/>
    <xf numFmtId="0" fontId="0" fillId="20" borderId="26" xfId="0" applyFill="1" applyBorder="1"/>
    <xf numFmtId="0" fontId="38" fillId="20" borderId="12" xfId="0" applyFont="1" applyFill="1" applyBorder="1"/>
    <xf numFmtId="0" fontId="0" fillId="20" borderId="0" xfId="0" applyFill="1" applyBorder="1"/>
    <xf numFmtId="0" fontId="0" fillId="20" borderId="13" xfId="0" applyFill="1" applyBorder="1"/>
    <xf numFmtId="0" fontId="0" fillId="20" borderId="14" xfId="0" applyFill="1" applyBorder="1"/>
    <xf numFmtId="0" fontId="38" fillId="20" borderId="3" xfId="0" applyFont="1" applyFill="1" applyBorder="1"/>
    <xf numFmtId="0" fontId="38" fillId="20" borderId="15" xfId="0" applyFont="1" applyFill="1" applyBorder="1"/>
    <xf numFmtId="2" fontId="0" fillId="14" borderId="22" xfId="0" applyNumberFormat="1" applyFill="1" applyBorder="1" applyAlignment="1">
      <alignment horizontal="center"/>
    </xf>
    <xf numFmtId="2" fontId="0" fillId="14" borderId="25" xfId="0" applyNumberFormat="1" applyFill="1" applyBorder="1" applyAlignment="1">
      <alignment horizontal="center"/>
    </xf>
    <xf numFmtId="1" fontId="0" fillId="14" borderId="22" xfId="0" applyNumberFormat="1" applyFill="1" applyBorder="1" applyAlignment="1">
      <alignment horizontal="center"/>
    </xf>
    <xf numFmtId="1" fontId="0" fillId="14" borderId="25" xfId="0" applyNumberFormat="1" applyFill="1" applyBorder="1" applyAlignment="1">
      <alignment horizontal="center"/>
    </xf>
    <xf numFmtId="2" fontId="0" fillId="0" borderId="0" xfId="0" applyNumberFormat="1" applyFill="1" applyAlignment="1">
      <alignment horizontal="center"/>
    </xf>
    <xf numFmtId="0" fontId="4" fillId="10" borderId="0" xfId="0" applyFont="1" applyFill="1" applyBorder="1" applyAlignment="1">
      <alignment horizontal="left"/>
    </xf>
    <xf numFmtId="0" fontId="59" fillId="10" borderId="24" xfId="47" applyFont="1" applyFill="1" applyBorder="1" applyAlignment="1">
      <alignment horizontal="left"/>
    </xf>
    <xf numFmtId="0" fontId="59" fillId="10" borderId="26" xfId="47" applyFont="1" applyFill="1" applyBorder="1" applyAlignment="1">
      <alignment horizontal="left"/>
    </xf>
    <xf numFmtId="0" fontId="59" fillId="10" borderId="15" xfId="47" applyFont="1" applyFill="1" applyBorder="1" applyAlignment="1">
      <alignment horizontal="left"/>
    </xf>
    <xf numFmtId="167" fontId="11" fillId="0" borderId="0" xfId="0" applyNumberFormat="1" applyFont="1" applyFill="1" applyBorder="1" applyAlignment="1">
      <alignment horizontal="center"/>
    </xf>
    <xf numFmtId="167" fontId="6" fillId="0" borderId="0" xfId="0" applyNumberFormat="1" applyFont="1" applyFill="1" applyBorder="1" applyAlignment="1">
      <alignment horizontal="center"/>
    </xf>
    <xf numFmtId="167" fontId="54" fillId="0" borderId="0" xfId="0" applyNumberFormat="1" applyFont="1" applyFill="1" applyBorder="1" applyAlignment="1">
      <alignment horizontal="center"/>
    </xf>
    <xf numFmtId="0" fontId="59" fillId="10" borderId="0" xfId="0" applyFont="1" applyFill="1" applyAlignment="1">
      <alignment horizontal="left"/>
    </xf>
    <xf numFmtId="0" fontId="2" fillId="0" borderId="0" xfId="47" applyFill="1" applyBorder="1" applyAlignment="1">
      <alignment horizontal="center"/>
    </xf>
    <xf numFmtId="0" fontId="2" fillId="5" borderId="0" xfId="47" applyFill="1"/>
    <xf numFmtId="0" fontId="2" fillId="5" borderId="0" xfId="47" applyFill="1" applyAlignment="1">
      <alignment horizontal="center"/>
    </xf>
    <xf numFmtId="0" fontId="54" fillId="0" borderId="0" xfId="47" applyFont="1" applyFill="1" applyBorder="1" applyAlignment="1">
      <alignment horizontal="center"/>
    </xf>
    <xf numFmtId="167" fontId="62" fillId="0" borderId="0" xfId="47" applyNumberFormat="1" applyFont="1" applyFill="1" applyBorder="1" applyAlignment="1">
      <alignment horizontal="center"/>
    </xf>
    <xf numFmtId="0" fontId="93" fillId="2" borderId="0" xfId="0" applyFont="1" applyFill="1" applyAlignment="1">
      <alignment horizontal="center"/>
    </xf>
    <xf numFmtId="0" fontId="94" fillId="10" borderId="0" xfId="0" applyFont="1" applyFill="1" applyAlignment="1">
      <alignment horizontal="left"/>
    </xf>
    <xf numFmtId="0" fontId="93" fillId="5" borderId="0" xfId="0" applyFont="1" applyFill="1" applyAlignment="1">
      <alignment horizontal="center"/>
    </xf>
    <xf numFmtId="2" fontId="93" fillId="0" borderId="0" xfId="0" applyNumberFormat="1" applyFont="1" applyFill="1" applyBorder="1" applyAlignment="1">
      <alignment horizontal="center"/>
    </xf>
    <xf numFmtId="167" fontId="93" fillId="0" borderId="0" xfId="0" applyNumberFormat="1" applyFont="1" applyFill="1" applyBorder="1" applyAlignment="1">
      <alignment horizontal="center"/>
    </xf>
    <xf numFmtId="0" fontId="93" fillId="0" borderId="3" xfId="0" applyFont="1" applyFill="1" applyBorder="1" applyAlignment="1">
      <alignment horizontal="center"/>
    </xf>
    <xf numFmtId="0" fontId="93" fillId="0" borderId="24" xfId="0" applyFont="1" applyBorder="1" applyAlignment="1">
      <alignment horizontal="center"/>
    </xf>
    <xf numFmtId="0" fontId="93" fillId="0" borderId="0" xfId="0" applyFont="1" applyAlignment="1">
      <alignment horizontal="center"/>
    </xf>
    <xf numFmtId="2" fontId="95" fillId="0" borderId="0" xfId="0" applyNumberFormat="1" applyFont="1" applyAlignment="1">
      <alignment horizontal="center"/>
    </xf>
    <xf numFmtId="0" fontId="4" fillId="45" borderId="0" xfId="0" applyFont="1" applyFill="1"/>
    <xf numFmtId="0" fontId="96" fillId="5" borderId="0" xfId="51" applyFont="1" applyFill="1"/>
    <xf numFmtId="0" fontId="97" fillId="0" borderId="12" xfId="51" applyFont="1" applyFill="1" applyBorder="1"/>
    <xf numFmtId="0" fontId="96" fillId="0" borderId="0" xfId="51" applyFont="1" applyFill="1" applyBorder="1" applyAlignment="1">
      <alignment horizontal="center"/>
    </xf>
    <xf numFmtId="167" fontId="96" fillId="0" borderId="0" xfId="51" applyNumberFormat="1" applyFont="1" applyFill="1" applyBorder="1" applyAlignment="1">
      <alignment horizontal="center"/>
    </xf>
    <xf numFmtId="167" fontId="62" fillId="0" borderId="0" xfId="51" applyNumberFormat="1" applyFont="1" applyFill="1" applyBorder="1" applyAlignment="1">
      <alignment horizontal="center"/>
    </xf>
    <xf numFmtId="0" fontId="96" fillId="0" borderId="0" xfId="51" applyFont="1"/>
    <xf numFmtId="2" fontId="96" fillId="0" borderId="0" xfId="51" applyNumberFormat="1" applyFont="1" applyFill="1" applyBorder="1" applyAlignment="1">
      <alignment horizontal="center"/>
    </xf>
    <xf numFmtId="2" fontId="93" fillId="0" borderId="0" xfId="51" applyNumberFormat="1" applyFont="1" applyFill="1" applyBorder="1" applyAlignment="1">
      <alignment horizontal="center"/>
    </xf>
    <xf numFmtId="0" fontId="96" fillId="0" borderId="13" xfId="51" applyFont="1" applyFill="1" applyBorder="1" applyAlignment="1">
      <alignment horizontal="center"/>
    </xf>
    <xf numFmtId="0" fontId="96" fillId="5" borderId="0" xfId="51" applyFont="1" applyFill="1" applyAlignment="1">
      <alignment horizontal="center"/>
    </xf>
    <xf numFmtId="0" fontId="96" fillId="0" borderId="0" xfId="51" applyFont="1" applyAlignment="1">
      <alignment horizontal="center"/>
    </xf>
    <xf numFmtId="0" fontId="55" fillId="0" borderId="12" xfId="51" applyFont="1" applyFill="1" applyBorder="1"/>
    <xf numFmtId="0" fontId="2" fillId="0" borderId="0" xfId="51" applyFill="1" applyBorder="1" applyAlignment="1">
      <alignment horizontal="center"/>
    </xf>
    <xf numFmtId="167" fontId="2" fillId="0" borderId="0" xfId="51" applyNumberFormat="1" applyFill="1" applyBorder="1" applyAlignment="1">
      <alignment horizontal="center"/>
    </xf>
    <xf numFmtId="2" fontId="54" fillId="0" borderId="0" xfId="51" applyNumberFormat="1" applyFont="1" applyAlignment="1">
      <alignment horizontal="center"/>
    </xf>
    <xf numFmtId="167" fontId="54" fillId="0" borderId="0" xfId="51" applyNumberFormat="1" applyFont="1" applyAlignment="1">
      <alignment horizontal="center"/>
    </xf>
    <xf numFmtId="167" fontId="68" fillId="0" borderId="0" xfId="51" applyNumberFormat="1" applyFont="1" applyFill="1" applyBorder="1" applyAlignment="1">
      <alignment horizontal="center"/>
    </xf>
    <xf numFmtId="2" fontId="2" fillId="0" borderId="0" xfId="51" applyNumberFormat="1" applyAlignment="1">
      <alignment horizontal="center"/>
    </xf>
    <xf numFmtId="2" fontId="98" fillId="0" borderId="0" xfId="51" applyNumberFormat="1" applyFont="1" applyFill="1" applyBorder="1" applyAlignment="1">
      <alignment horizontal="center"/>
    </xf>
    <xf numFmtId="0" fontId="98" fillId="0" borderId="0" xfId="51" applyFont="1" applyFill="1" applyBorder="1" applyAlignment="1">
      <alignment horizontal="center"/>
    </xf>
    <xf numFmtId="167" fontId="54" fillId="0" borderId="0" xfId="51" applyNumberFormat="1" applyFont="1" applyFill="1" applyBorder="1" applyAlignment="1">
      <alignment horizontal="center"/>
    </xf>
    <xf numFmtId="0" fontId="2" fillId="0" borderId="13" xfId="51" applyFill="1" applyBorder="1" applyAlignment="1">
      <alignment horizontal="center"/>
    </xf>
    <xf numFmtId="0" fontId="2" fillId="0" borderId="0" xfId="51"/>
    <xf numFmtId="0" fontId="2" fillId="0" borderId="0" xfId="51" applyAlignment="1">
      <alignment horizontal="center"/>
    </xf>
    <xf numFmtId="0" fontId="55" fillId="0" borderId="0" xfId="51" applyFont="1" applyAlignment="1">
      <alignment wrapText="1"/>
    </xf>
    <xf numFmtId="2" fontId="2" fillId="0" borderId="0" xfId="51" applyNumberFormat="1" applyFill="1" applyBorder="1" applyAlignment="1">
      <alignment horizontal="center"/>
    </xf>
    <xf numFmtId="0" fontId="54" fillId="0" borderId="0" xfId="51" applyFont="1" applyFill="1" applyBorder="1" applyAlignment="1">
      <alignment horizontal="center"/>
    </xf>
    <xf numFmtId="2" fontId="54" fillId="0" borderId="0" xfId="51" applyNumberFormat="1" applyFont="1" applyFill="1" applyBorder="1" applyAlignment="1">
      <alignment horizontal="center"/>
    </xf>
    <xf numFmtId="0" fontId="55" fillId="0" borderId="0" xfId="51" applyFont="1" applyAlignment="1">
      <alignment horizontal="left" wrapText="1"/>
    </xf>
    <xf numFmtId="0" fontId="2" fillId="5" borderId="0" xfId="51" applyFill="1"/>
    <xf numFmtId="0" fontId="2" fillId="0" borderId="12" xfId="51" applyFill="1" applyBorder="1"/>
    <xf numFmtId="0" fontId="60" fillId="0" borderId="0" xfId="51" applyFont="1" applyFill="1" applyBorder="1" applyAlignment="1">
      <alignment horizontal="center"/>
    </xf>
    <xf numFmtId="167" fontId="64" fillId="0" borderId="0" xfId="51" applyNumberFormat="1" applyFont="1" applyFill="1" applyBorder="1" applyAlignment="1">
      <alignment horizontal="center"/>
    </xf>
    <xf numFmtId="0" fontId="2" fillId="5" borderId="0" xfId="51" applyFill="1" applyAlignment="1">
      <alignment horizontal="center"/>
    </xf>
    <xf numFmtId="0" fontId="96" fillId="0" borderId="12" xfId="51" applyFont="1" applyFill="1" applyBorder="1"/>
    <xf numFmtId="167" fontId="6" fillId="0" borderId="0" xfId="51" applyNumberFormat="1" applyFont="1" applyFill="1" applyBorder="1" applyAlignment="1">
      <alignment horizontal="center"/>
    </xf>
    <xf numFmtId="0" fontId="71" fillId="0" borderId="0" xfId="51" applyFont="1" applyFill="1" applyBorder="1" applyAlignment="1">
      <alignment horizontal="center"/>
    </xf>
    <xf numFmtId="0" fontId="99" fillId="5" borderId="0" xfId="51" applyFont="1" applyFill="1"/>
    <xf numFmtId="0" fontId="99" fillId="0" borderId="0" xfId="51" applyFont="1" applyFill="1" applyBorder="1" applyAlignment="1">
      <alignment horizontal="center"/>
    </xf>
    <xf numFmtId="167" fontId="100" fillId="0" borderId="0" xfId="51" applyNumberFormat="1" applyFont="1" applyFill="1" applyBorder="1" applyAlignment="1">
      <alignment horizontal="center"/>
    </xf>
    <xf numFmtId="2" fontId="101" fillId="0" borderId="0" xfId="51" applyNumberFormat="1" applyFont="1" applyFill="1" applyBorder="1" applyAlignment="1">
      <alignment horizontal="center"/>
    </xf>
    <xf numFmtId="167" fontId="102" fillId="0" borderId="0" xfId="51" applyNumberFormat="1" applyFont="1" applyFill="1" applyBorder="1" applyAlignment="1">
      <alignment horizontal="center"/>
    </xf>
    <xf numFmtId="0" fontId="99" fillId="0" borderId="13" xfId="51" applyFont="1" applyFill="1" applyBorder="1" applyAlignment="1">
      <alignment horizontal="center"/>
    </xf>
    <xf numFmtId="0" fontId="99" fillId="5" borderId="0" xfId="51" applyFont="1" applyFill="1" applyAlignment="1">
      <alignment horizontal="center"/>
    </xf>
    <xf numFmtId="0" fontId="99" fillId="0" borderId="0" xfId="51" applyFont="1" applyAlignment="1">
      <alignment horizontal="center"/>
    </xf>
    <xf numFmtId="0" fontId="99" fillId="0" borderId="0" xfId="51" applyFont="1"/>
    <xf numFmtId="167" fontId="2" fillId="0" borderId="0" xfId="51" applyNumberFormat="1" applyAlignment="1">
      <alignment horizontal="center"/>
    </xf>
    <xf numFmtId="2" fontId="90" fillId="0" borderId="0" xfId="51" applyNumberFormat="1" applyFont="1" applyFill="1" applyBorder="1" applyAlignment="1">
      <alignment horizontal="center"/>
    </xf>
    <xf numFmtId="167" fontId="11" fillId="0" borderId="0" xfId="51" applyNumberFormat="1" applyFont="1" applyFill="1" applyBorder="1" applyAlignment="1">
      <alignment horizontal="center"/>
    </xf>
    <xf numFmtId="0" fontId="2" fillId="46" borderId="0" xfId="51" applyFont="1" applyFill="1" applyBorder="1" applyAlignment="1">
      <alignment horizontal="center"/>
    </xf>
    <xf numFmtId="167" fontId="90" fillId="0" borderId="0" xfId="51" applyNumberFormat="1" applyFont="1" applyFill="1" applyBorder="1" applyAlignment="1">
      <alignment horizontal="center"/>
    </xf>
    <xf numFmtId="167" fontId="90" fillId="0" borderId="0" xfId="51" applyNumberFormat="1" applyFont="1" applyAlignment="1">
      <alignment horizontal="center"/>
    </xf>
    <xf numFmtId="2" fontId="2" fillId="0" borderId="0" xfId="51" applyNumberFormat="1" applyFont="1" applyFill="1" applyBorder="1" applyAlignment="1">
      <alignment horizontal="center"/>
    </xf>
    <xf numFmtId="0" fontId="90" fillId="5" borderId="0" xfId="47" applyFont="1" applyFill="1"/>
    <xf numFmtId="0" fontId="90" fillId="0" borderId="12" xfId="47" applyFont="1" applyFill="1" applyBorder="1"/>
    <xf numFmtId="0" fontId="90" fillId="0" borderId="0" xfId="47" applyFont="1" applyFill="1" applyBorder="1" applyAlignment="1">
      <alignment horizontal="center"/>
    </xf>
    <xf numFmtId="167" fontId="90" fillId="0" borderId="0" xfId="47" applyNumberFormat="1" applyFont="1" applyFill="1" applyBorder="1" applyAlignment="1">
      <alignment horizontal="center"/>
    </xf>
    <xf numFmtId="0" fontId="90" fillId="0" borderId="0" xfId="47" applyFont="1"/>
    <xf numFmtId="2" fontId="90" fillId="0" borderId="0" xfId="47" applyNumberFormat="1" applyFont="1" applyFill="1" applyBorder="1" applyAlignment="1">
      <alignment horizontal="center"/>
    </xf>
    <xf numFmtId="0" fontId="90" fillId="0" borderId="13" xfId="47" applyFont="1" applyFill="1" applyBorder="1" applyAlignment="1">
      <alignment horizontal="center"/>
    </xf>
    <xf numFmtId="0" fontId="90" fillId="5" borderId="0" xfId="47" applyFont="1" applyFill="1" applyAlignment="1">
      <alignment horizontal="center"/>
    </xf>
    <xf numFmtId="0" fontId="90" fillId="0" borderId="0" xfId="0" applyFont="1" applyAlignment="1">
      <alignment horizontal="center"/>
    </xf>
    <xf numFmtId="0" fontId="90" fillId="0" borderId="0" xfId="0" applyFont="1"/>
    <xf numFmtId="0" fontId="103" fillId="47" borderId="0" xfId="0" applyFont="1" applyFill="1"/>
    <xf numFmtId="0" fontId="104" fillId="48" borderId="0" xfId="0" applyFont="1" applyFill="1"/>
    <xf numFmtId="0" fontId="105" fillId="48" borderId="0" xfId="0" applyFont="1" applyFill="1"/>
    <xf numFmtId="169" fontId="105" fillId="48" borderId="0" xfId="0" applyNumberFormat="1" applyFont="1" applyFill="1"/>
    <xf numFmtId="0" fontId="105" fillId="48" borderId="3" xfId="0" applyFont="1" applyFill="1" applyBorder="1"/>
    <xf numFmtId="0" fontId="106" fillId="48" borderId="0" xfId="0" applyFont="1" applyFill="1"/>
    <xf numFmtId="0" fontId="107" fillId="48" borderId="3" xfId="0" applyFont="1" applyFill="1" applyBorder="1"/>
    <xf numFmtId="0" fontId="108" fillId="44" borderId="0" xfId="0" applyFont="1" applyFill="1"/>
    <xf numFmtId="0" fontId="0" fillId="44" borderId="0" xfId="0" applyFill="1"/>
    <xf numFmtId="0" fontId="2" fillId="49" borderId="0" xfId="0" applyFont="1" applyFill="1" applyBorder="1"/>
    <xf numFmtId="0" fontId="109" fillId="49" borderId="0" xfId="0" applyFont="1" applyFill="1" applyBorder="1" applyAlignment="1">
      <alignment horizontal="right"/>
    </xf>
    <xf numFmtId="169" fontId="2" fillId="49" borderId="0" xfId="0" applyNumberFormat="1" applyFont="1" applyFill="1" applyBorder="1"/>
    <xf numFmtId="2" fontId="0" fillId="49" borderId="10" xfId="0" applyNumberFormat="1" applyFill="1" applyBorder="1" applyAlignment="1">
      <alignment horizontal="center"/>
    </xf>
    <xf numFmtId="2" fontId="0" fillId="49" borderId="0" xfId="0" applyNumberFormat="1" applyFill="1" applyAlignment="1">
      <alignment horizontal="left"/>
    </xf>
    <xf numFmtId="2" fontId="0" fillId="49" borderId="0" xfId="0" applyNumberFormat="1" applyFill="1" applyAlignment="1">
      <alignment horizontal="center"/>
    </xf>
    <xf numFmtId="173" fontId="0" fillId="49" borderId="10" xfId="2" applyNumberFormat="1" applyFont="1" applyFill="1" applyBorder="1" applyAlignment="1">
      <alignment horizontal="center"/>
    </xf>
    <xf numFmtId="0" fontId="0" fillId="49" borderId="0" xfId="0" applyFill="1" applyAlignment="1">
      <alignment horizontal="center"/>
    </xf>
    <xf numFmtId="2" fontId="3" fillId="49" borderId="0" xfId="0" applyNumberFormat="1" applyFont="1" applyFill="1" applyAlignment="1">
      <alignment horizontal="center"/>
    </xf>
    <xf numFmtId="0" fontId="4" fillId="50" borderId="0" xfId="0" applyFont="1" applyFill="1"/>
    <xf numFmtId="0" fontId="0" fillId="50" borderId="0" xfId="0" applyFill="1"/>
    <xf numFmtId="2" fontId="4" fillId="50" borderId="0" xfId="0" applyNumberFormat="1" applyFont="1" applyFill="1"/>
    <xf numFmtId="0" fontId="110" fillId="2" borderId="0" xfId="0" applyFont="1" applyFill="1" applyAlignment="1">
      <alignment horizontal="center"/>
    </xf>
    <xf numFmtId="0" fontId="112" fillId="51" borderId="0" xfId="0" applyNumberFormat="1" applyFont="1" applyFill="1"/>
    <xf numFmtId="167" fontId="96" fillId="0" borderId="0" xfId="51" applyNumberFormat="1" applyFont="1" applyAlignment="1">
      <alignment horizontal="center"/>
    </xf>
    <xf numFmtId="0" fontId="116" fillId="0" borderId="0" xfId="51" applyFont="1" applyBorder="1"/>
    <xf numFmtId="167" fontId="116" fillId="0" borderId="0" xfId="51" applyNumberFormat="1" applyFont="1" applyBorder="1" applyAlignment="1">
      <alignment horizontal="center"/>
    </xf>
    <xf numFmtId="0" fontId="116" fillId="0" borderId="0" xfId="51" applyFont="1" applyBorder="1" applyAlignment="1">
      <alignment horizontal="center"/>
    </xf>
    <xf numFmtId="0" fontId="90" fillId="5" borderId="0" xfId="51" applyFont="1" applyFill="1"/>
    <xf numFmtId="0" fontId="90" fillId="0" borderId="12" xfId="51" applyFont="1" applyFill="1" applyBorder="1"/>
    <xf numFmtId="0" fontId="90" fillId="0" borderId="0" xfId="51" applyFont="1" applyFill="1" applyBorder="1" applyAlignment="1">
      <alignment horizontal="center"/>
    </xf>
    <xf numFmtId="0" fontId="90" fillId="0" borderId="13" xfId="51" applyFont="1" applyFill="1" applyBorder="1" applyAlignment="1">
      <alignment horizontal="center"/>
    </xf>
    <xf numFmtId="0" fontId="90" fillId="5" borderId="0" xfId="51" applyFont="1" applyFill="1" applyAlignment="1">
      <alignment horizontal="center"/>
    </xf>
    <xf numFmtId="0" fontId="90" fillId="0" borderId="0" xfId="51" applyFont="1" applyAlignment="1">
      <alignment horizontal="center"/>
    </xf>
    <xf numFmtId="0" fontId="90" fillId="0" borderId="0" xfId="51" applyFont="1"/>
    <xf numFmtId="0" fontId="0" fillId="52" borderId="0" xfId="0" applyFill="1"/>
    <xf numFmtId="0" fontId="2" fillId="0" borderId="8" xfId="0" applyFont="1" applyFill="1" applyBorder="1"/>
    <xf numFmtId="0" fontId="4" fillId="10" borderId="16" xfId="0" applyFont="1" applyFill="1" applyBorder="1"/>
    <xf numFmtId="0" fontId="4" fillId="8" borderId="16" xfId="0" applyFont="1" applyFill="1" applyBorder="1"/>
    <xf numFmtId="0" fontId="4" fillId="9" borderId="16" xfId="0" applyFont="1" applyFill="1" applyBorder="1"/>
    <xf numFmtId="0" fontId="4" fillId="11" borderId="16" xfId="0" applyFont="1" applyFill="1" applyBorder="1"/>
    <xf numFmtId="0" fontId="4" fillId="12" borderId="16" xfId="0" applyFont="1" applyFill="1" applyBorder="1"/>
    <xf numFmtId="0" fontId="4" fillId="13" borderId="16" xfId="0" applyFont="1" applyFill="1" applyBorder="1"/>
    <xf numFmtId="0" fontId="4" fillId="14" borderId="16" xfId="0" applyFont="1" applyFill="1" applyBorder="1"/>
    <xf numFmtId="0" fontId="4" fillId="14" borderId="16" xfId="0" applyFont="1" applyFill="1" applyBorder="1" applyAlignment="1">
      <alignment horizontal="center"/>
    </xf>
    <xf numFmtId="0" fontId="4" fillId="4" borderId="16" xfId="0" applyFont="1" applyFill="1" applyBorder="1"/>
    <xf numFmtId="0" fontId="4" fillId="4" borderId="16" xfId="0" applyFont="1" applyFill="1" applyBorder="1" applyAlignment="1">
      <alignment horizontal="center"/>
    </xf>
    <xf numFmtId="0" fontId="4" fillId="3" borderId="16" xfId="0" applyFont="1" applyFill="1" applyBorder="1" applyAlignment="1">
      <alignment horizontal="center"/>
    </xf>
    <xf numFmtId="0" fontId="4" fillId="3" borderId="16" xfId="0" applyFont="1" applyFill="1" applyBorder="1"/>
    <xf numFmtId="0" fontId="4" fillId="15" borderId="16" xfId="0" applyFont="1" applyFill="1" applyBorder="1"/>
    <xf numFmtId="0" fontId="4" fillId="5" borderId="16" xfId="0" applyFont="1" applyFill="1" applyBorder="1"/>
    <xf numFmtId="0" fontId="4" fillId="16" borderId="16" xfId="0" applyFont="1" applyFill="1" applyBorder="1" applyAlignment="1">
      <alignment horizontal="center"/>
    </xf>
    <xf numFmtId="0" fontId="4" fillId="16" borderId="16" xfId="0" applyFont="1" applyFill="1" applyBorder="1"/>
    <xf numFmtId="0" fontId="4" fillId="8" borderId="16" xfId="0" applyFont="1" applyFill="1" applyBorder="1" applyAlignment="1">
      <alignment horizontal="center"/>
    </xf>
    <xf numFmtId="0" fontId="2" fillId="49" borderId="19" xfId="0" applyFont="1" applyFill="1" applyBorder="1"/>
    <xf numFmtId="2" fontId="2" fillId="49" borderId="0" xfId="0" applyNumberFormat="1" applyFont="1" applyFill="1" applyAlignment="1">
      <alignment horizontal="left"/>
    </xf>
    <xf numFmtId="0" fontId="2" fillId="0" borderId="1" xfId="0" applyFont="1" applyBorder="1"/>
    <xf numFmtId="0" fontId="2" fillId="0" borderId="0" xfId="51" applyFont="1" applyFill="1" applyAlignment="1">
      <alignment horizontal="left" wrapText="1"/>
    </xf>
    <xf numFmtId="0" fontId="2" fillId="0" borderId="0" xfId="0" applyFont="1"/>
    <xf numFmtId="0" fontId="55" fillId="0" borderId="0" xfId="51" applyFont="1" applyFill="1" applyAlignment="1">
      <alignment horizontal="left" wrapText="1"/>
    </xf>
    <xf numFmtId="0" fontId="120" fillId="2" borderId="0" xfId="0" applyFont="1" applyFill="1"/>
    <xf numFmtId="0" fontId="59" fillId="10" borderId="24" xfId="47" applyFont="1" applyFill="1" applyBorder="1" applyAlignment="1">
      <alignment horizontal="center"/>
    </xf>
    <xf numFmtId="0" fontId="94" fillId="10" borderId="0" xfId="0" applyFont="1" applyFill="1" applyAlignment="1">
      <alignment horizontal="center"/>
    </xf>
    <xf numFmtId="0" fontId="59" fillId="10" borderId="0" xfId="0" applyFont="1" applyFill="1" applyAlignment="1">
      <alignment horizontal="center"/>
    </xf>
    <xf numFmtId="0" fontId="59" fillId="10" borderId="26" xfId="47" applyFont="1" applyFill="1" applyBorder="1" applyAlignment="1">
      <alignment horizontal="center"/>
    </xf>
    <xf numFmtId="0" fontId="59" fillId="10" borderId="3" xfId="47" applyFont="1" applyFill="1" applyBorder="1" applyAlignment="1">
      <alignment horizontal="center"/>
    </xf>
    <xf numFmtId="0" fontId="94" fillId="10" borderId="3" xfId="0" applyFont="1" applyFill="1" applyBorder="1" applyAlignment="1">
      <alignment horizontal="center"/>
    </xf>
    <xf numFmtId="0" fontId="59" fillId="10" borderId="3" xfId="0" applyFont="1" applyFill="1" applyBorder="1" applyAlignment="1">
      <alignment horizontal="center"/>
    </xf>
    <xf numFmtId="0" fontId="59" fillId="10" borderId="15" xfId="47" applyFont="1" applyFill="1" applyBorder="1" applyAlignment="1">
      <alignment horizontal="center"/>
    </xf>
    <xf numFmtId="167" fontId="0" fillId="0" borderId="0" xfId="0" applyNumberFormat="1" applyAlignment="1">
      <alignment horizontal="center"/>
    </xf>
    <xf numFmtId="2" fontId="11" fillId="0" borderId="0" xfId="0" applyNumberFormat="1" applyFont="1" applyFill="1" applyBorder="1" applyAlignment="1">
      <alignment horizontal="center"/>
    </xf>
    <xf numFmtId="167" fontId="91" fillId="0" borderId="0" xfId="51" applyNumberFormat="1" applyFont="1" applyFill="1" applyBorder="1" applyAlignment="1">
      <alignment horizontal="center"/>
    </xf>
    <xf numFmtId="1" fontId="6" fillId="0" borderId="0" xfId="47" applyNumberFormat="1" applyFont="1" applyFill="1" applyAlignment="1">
      <alignment horizontal="center"/>
    </xf>
    <xf numFmtId="167" fontId="2" fillId="0" borderId="0" xfId="47" applyNumberFormat="1" applyFill="1" applyAlignment="1">
      <alignment horizontal="center"/>
    </xf>
    <xf numFmtId="0" fontId="68" fillId="10" borderId="24" xfId="0" applyFont="1" applyFill="1" applyBorder="1" applyAlignment="1">
      <alignment horizontal="center"/>
    </xf>
    <xf numFmtId="0" fontId="2" fillId="0" borderId="0" xfId="47" applyFill="1" applyBorder="1" applyAlignment="1">
      <alignment horizontal="left"/>
    </xf>
    <xf numFmtId="2" fontId="2" fillId="0" borderId="11" xfId="0" applyNumberFormat="1" applyFont="1" applyFill="1" applyBorder="1" applyAlignment="1">
      <alignment horizontal="center"/>
    </xf>
    <xf numFmtId="0" fontId="121" fillId="3" borderId="0" xfId="0" applyFont="1" applyFill="1"/>
    <xf numFmtId="164" fontId="7" fillId="2" borderId="0" xfId="0" applyNumberFormat="1" applyFont="1" applyFill="1" applyAlignment="1">
      <alignment horizontal="center"/>
    </xf>
    <xf numFmtId="0" fontId="4" fillId="53" borderId="17" xfId="0" applyFont="1" applyFill="1" applyBorder="1" applyAlignment="1">
      <alignment horizontal="left"/>
    </xf>
    <xf numFmtId="0" fontId="13" fillId="20" borderId="0" xfId="0" applyFont="1" applyFill="1" applyAlignment="1">
      <alignment horizontal="left" wrapText="1"/>
    </xf>
    <xf numFmtId="0" fontId="41" fillId="11" borderId="1" xfId="0" applyFont="1" applyFill="1" applyBorder="1" applyAlignment="1">
      <alignment horizontal="center"/>
    </xf>
    <xf numFmtId="0" fontId="41" fillId="11" borderId="21" xfId="0" applyFont="1" applyFill="1" applyBorder="1" applyAlignment="1">
      <alignment horizontal="center"/>
    </xf>
    <xf numFmtId="0" fontId="41" fillId="11" borderId="2" xfId="0" applyFont="1" applyFill="1" applyBorder="1" applyAlignment="1">
      <alignment horizontal="center"/>
    </xf>
    <xf numFmtId="0" fontId="13" fillId="10" borderId="0" xfId="0" applyFont="1" applyFill="1" applyAlignment="1">
      <alignment horizontal="left" vertical="center" wrapText="1"/>
    </xf>
    <xf numFmtId="0" fontId="72" fillId="2" borderId="0" xfId="0" applyFont="1" applyFill="1" applyAlignment="1">
      <alignment horizontal="center"/>
    </xf>
    <xf numFmtId="0" fontId="0" fillId="2" borderId="0" xfId="0" applyFill="1" applyAlignment="1">
      <alignment horizontal="center"/>
    </xf>
    <xf numFmtId="0" fontId="2" fillId="49" borderId="10" xfId="0" applyFont="1" applyFill="1" applyBorder="1" applyAlignment="1">
      <alignment horizontal="left"/>
    </xf>
    <xf numFmtId="0" fontId="0" fillId="49" borderId="10" xfId="0" applyFill="1" applyBorder="1" applyAlignment="1">
      <alignment horizontal="left"/>
    </xf>
    <xf numFmtId="2" fontId="3" fillId="49" borderId="10" xfId="0" applyNumberFormat="1" applyFont="1" applyFill="1" applyBorder="1" applyAlignment="1">
      <alignment horizontal="left"/>
    </xf>
    <xf numFmtId="0" fontId="27" fillId="49" borderId="0" xfId="0" applyFont="1" applyFill="1" applyBorder="1" applyAlignment="1">
      <alignment horizontal="center" wrapText="1"/>
    </xf>
  </cellXfs>
  <cellStyles count="57">
    <cellStyle name="20% - Accent1" xfId="4"/>
    <cellStyle name="20% - Accent2" xfId="5"/>
    <cellStyle name="20% - Accent3" xfId="6"/>
    <cellStyle name="20% - Accent4" xfId="7"/>
    <cellStyle name="20% - Accent5" xfId="8"/>
    <cellStyle name="20% - Accent6" xfId="9"/>
    <cellStyle name="40% - Accent1" xfId="10"/>
    <cellStyle name="40% - Accent2" xfId="11"/>
    <cellStyle name="40% - Accent3" xfId="12"/>
    <cellStyle name="40% - Accent4" xfId="13"/>
    <cellStyle name="40% - Accent5" xfId="14"/>
    <cellStyle name="40% - Accent6" xfId="15"/>
    <cellStyle name="60% - Accent1" xfId="16"/>
    <cellStyle name="60% - Accent2" xfId="17"/>
    <cellStyle name="60% - Accent3" xfId="18"/>
    <cellStyle name="60% - Accent4" xfId="19"/>
    <cellStyle name="60% - Accent5" xfId="20"/>
    <cellStyle name="60% - Accent6" xfId="21"/>
    <cellStyle name="Accent1 2" xfId="22"/>
    <cellStyle name="Accent2 2" xfId="23"/>
    <cellStyle name="Accent3 2" xfId="24"/>
    <cellStyle name="Accent4 2" xfId="25"/>
    <cellStyle name="Accent5 2" xfId="26"/>
    <cellStyle name="Accent6 2" xfId="27"/>
    <cellStyle name="Bad" xfId="28"/>
    <cellStyle name="Calculation" xfId="29"/>
    <cellStyle name="Check Cell" xfId="30"/>
    <cellStyle name="Euro" xfId="31"/>
    <cellStyle name="Euro 2" xfId="48"/>
    <cellStyle name="Explanatory Text" xfId="32"/>
    <cellStyle name="Good" xfId="33"/>
    <cellStyle name="Heading 1" xfId="34"/>
    <cellStyle name="Heading 2" xfId="35"/>
    <cellStyle name="Heading 3" xfId="36"/>
    <cellStyle name="Heading 4" xfId="37"/>
    <cellStyle name="Input" xfId="38"/>
    <cellStyle name="Linked Cell" xfId="39"/>
    <cellStyle name="Milliers 2" xfId="53"/>
    <cellStyle name="Monétaire" xfId="1" builtinId="4"/>
    <cellStyle name="Monétaire 2" xfId="50"/>
    <cellStyle name="Neutral" xfId="40"/>
    <cellStyle name="Normal" xfId="0" builtinId="0"/>
    <cellStyle name="Normal 2" xfId="3"/>
    <cellStyle name="Normal 2 2" xfId="51"/>
    <cellStyle name="Normal 2 3" xfId="54"/>
    <cellStyle name="Normal 2 3 2" xfId="55"/>
    <cellStyle name="Normal 2 3 3" xfId="56"/>
    <cellStyle name="Normal 3" xfId="47"/>
    <cellStyle name="Normal 4" xfId="49"/>
    <cellStyle name="Note" xfId="41"/>
    <cellStyle name="Output" xfId="42"/>
    <cellStyle name="Pourcentage" xfId="2" builtinId="5"/>
    <cellStyle name="Pourcentage 2" xfId="43"/>
    <cellStyle name="Pourcentage 2 2" xfId="52"/>
    <cellStyle name="Title" xfId="44"/>
    <cellStyle name="Total 2" xfId="45"/>
    <cellStyle name="Warning Text" xfId="46"/>
  </cellStyles>
  <dxfs count="2">
    <dxf>
      <font>
        <b/>
        <i val="0"/>
        <condense val="0"/>
        <extend val="0"/>
        <color indexed="8"/>
      </font>
    </dxf>
    <dxf>
      <font>
        <condense val="0"/>
        <extend val="0"/>
        <color indexed="8"/>
      </font>
    </dxf>
  </dxfs>
  <tableStyles count="0" defaultTableStyle="TableStyleMedium9" defaultPivotStyle="PivotStyleLight16"/>
  <colors>
    <mruColors>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27045788080376182"/>
          <c:y val="8.6666694878481526E-2"/>
          <c:w val="0.68932085517676678"/>
          <c:h val="0.67733355381951665"/>
        </c:manualLayout>
      </c:layout>
      <c:barChart>
        <c:barDir val="bar"/>
        <c:grouping val="clustered"/>
        <c:ser>
          <c:idx val="0"/>
          <c:order val="0"/>
          <c:spPr>
            <a:solidFill>
              <a:srgbClr val="3366FF"/>
            </a:solidFill>
            <a:ln w="12700">
              <a:solidFill>
                <a:srgbClr val="000000"/>
              </a:solidFill>
              <a:prstDash val="solid"/>
            </a:ln>
          </c:spPr>
          <c:cat>
            <c:strRef>
              <c:f>Gráficos!$O$4:$O$30</c:f>
              <c:strCache>
                <c:ptCount val="27"/>
                <c:pt idx="0">
                  <c:v>Matéria seca</c:v>
                </c:pt>
                <c:pt idx="1">
                  <c:v>Matéria mineral</c:v>
                </c:pt>
                <c:pt idx="2">
                  <c:v>Proteína bruta</c:v>
                </c:pt>
                <c:pt idx="3">
                  <c:v>Extrato etéreo</c:v>
                </c:pt>
                <c:pt idx="4">
                  <c:v>Fibra bruta</c:v>
                </c:pt>
                <c:pt idx="5">
                  <c:v>FDN</c:v>
                </c:pt>
                <c:pt idx="6">
                  <c:v>FDA</c:v>
                </c:pt>
                <c:pt idx="7">
                  <c:v>LDA</c:v>
                </c:pt>
                <c:pt idx="8">
                  <c:v>Hemiceluloses (FDN - FDA)</c:v>
                </c:pt>
                <c:pt idx="9">
                  <c:v>WIP (pectinas insoluveis)</c:v>
                </c:pt>
                <c:pt idx="10">
                  <c:v>Amido</c:v>
                </c:pt>
                <c:pt idx="11">
                  <c:v>Açucares total </c:v>
                </c:pt>
                <c:pt idx="12">
                  <c:v>Lisina</c:v>
                </c:pt>
                <c:pt idx="13">
                  <c:v>Metionina</c:v>
                </c:pt>
                <c:pt idx="14">
                  <c:v>Metionina + cistina</c:v>
                </c:pt>
                <c:pt idx="15">
                  <c:v>Treonina</c:v>
                </c:pt>
                <c:pt idx="16">
                  <c:v>Triptofano</c:v>
                </c:pt>
                <c:pt idx="17">
                  <c:v>Cálcio</c:v>
                </c:pt>
                <c:pt idx="18">
                  <c:v>Fósforo</c:v>
                </c:pt>
                <c:pt idx="19">
                  <c:v>Sódio</c:v>
                </c:pt>
                <c:pt idx="20">
                  <c:v>Cloro</c:v>
                </c:pt>
                <c:pt idx="21">
                  <c:v>Magnésio</c:v>
                </c:pt>
                <c:pt idx="22">
                  <c:v>Potássio</c:v>
                </c:pt>
                <c:pt idx="23">
                  <c:v>Proteína divestível</c:v>
                </c:pt>
                <c:pt idx="24">
                  <c:v>Energia digestível </c:v>
                </c:pt>
                <c:pt idx="25">
                  <c:v>Energia metabolizável</c:v>
                </c:pt>
                <c:pt idx="26">
                  <c:v>Celulose (FDA - LDA)</c:v>
                </c:pt>
              </c:strCache>
            </c:strRef>
          </c:cat>
          <c:val>
            <c:numRef>
              <c:f>Gráficos!$P$4:$P$30</c:f>
              <c:numCache>
                <c:formatCode>General</c:formatCode>
                <c:ptCount val="27"/>
                <c:pt idx="0">
                  <c:v>0</c:v>
                </c:pt>
                <c:pt idx="1">
                  <c:v>0</c:v>
                </c:pt>
                <c:pt idx="2">
                  <c:v>114.28571428571423</c:v>
                </c:pt>
                <c:pt idx="3">
                  <c:v>0</c:v>
                </c:pt>
                <c:pt idx="4">
                  <c:v>127.96175583067892</c:v>
                </c:pt>
                <c:pt idx="5">
                  <c:v>139.99999999999997</c:v>
                </c:pt>
                <c:pt idx="6">
                  <c:v>131.63042833542369</c:v>
                </c:pt>
                <c:pt idx="7">
                  <c:v>141.73495979077072</c:v>
                </c:pt>
                <c:pt idx="8">
                  <c:v>0</c:v>
                </c:pt>
                <c:pt idx="9">
                  <c:v>0</c:v>
                </c:pt>
                <c:pt idx="10">
                  <c:v>0</c:v>
                </c:pt>
                <c:pt idx="11">
                  <c:v>0</c:v>
                </c:pt>
                <c:pt idx="12">
                  <c:v>131.34060717488538</c:v>
                </c:pt>
                <c:pt idx="13">
                  <c:v>0</c:v>
                </c:pt>
                <c:pt idx="14">
                  <c:v>108.28965089963431</c:v>
                </c:pt>
                <c:pt idx="15">
                  <c:v>142.39388810630282</c:v>
                </c:pt>
                <c:pt idx="16">
                  <c:v>180.52627992049418</c:v>
                </c:pt>
                <c:pt idx="17">
                  <c:v>154.53644741972519</c:v>
                </c:pt>
                <c:pt idx="18">
                  <c:v>234.24729402227865</c:v>
                </c:pt>
                <c:pt idx="19">
                  <c:v>144.70807279440174</c:v>
                </c:pt>
                <c:pt idx="20">
                  <c:v>240.00000000000003</c:v>
                </c:pt>
                <c:pt idx="21">
                  <c:v>0</c:v>
                </c:pt>
                <c:pt idx="22">
                  <c:v>500.00000000000017</c:v>
                </c:pt>
                <c:pt idx="23">
                  <c:v>111.97522831061764</c:v>
                </c:pt>
                <c:pt idx="24">
                  <c:v>101.50269082726857</c:v>
                </c:pt>
                <c:pt idx="25">
                  <c:v>0</c:v>
                </c:pt>
                <c:pt idx="26">
                  <c:v>103.28343637726951</c:v>
                </c:pt>
              </c:numCache>
            </c:numRef>
          </c:val>
        </c:ser>
        <c:dLbls/>
        <c:axId val="101368960"/>
        <c:axId val="101370496"/>
      </c:barChart>
      <c:catAx>
        <c:axId val="101368960"/>
        <c:scaling>
          <c:orientation val="maxMin"/>
        </c:scaling>
        <c:axPos val="l"/>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1370496"/>
        <c:crosses val="autoZero"/>
        <c:auto val="1"/>
        <c:lblAlgn val="ctr"/>
        <c:lblOffset val="100"/>
        <c:tickLblSkip val="1"/>
        <c:tickMarkSkip val="1"/>
      </c:catAx>
      <c:valAx>
        <c:axId val="101370496"/>
        <c:scaling>
          <c:orientation val="minMax"/>
        </c:scaling>
        <c:axPos val="t"/>
        <c:majorGridlines>
          <c:spPr>
            <a:ln w="3175">
              <a:solidFill>
                <a:srgbClr val="000000"/>
              </a:solidFill>
              <a:prstDash val="solid"/>
            </a:ln>
          </c:spPr>
        </c:majorGridlines>
        <c:title>
          <c:tx>
            <c:rich>
              <a:bodyPr rot="60000" vert="horz"/>
              <a:lstStyle/>
              <a:p>
                <a:pPr algn="ctr">
                  <a:defRPr sz="900" b="1" i="0" u="none" strike="noStrike" baseline="0">
                    <a:solidFill>
                      <a:srgbClr val="000000"/>
                    </a:solidFill>
                    <a:latin typeface="Arial"/>
                    <a:ea typeface="Arial"/>
                    <a:cs typeface="Arial"/>
                  </a:defRPr>
                </a:pPr>
                <a:r>
                  <a:rPr lang="pt-BR"/>
                  <a:t>% da necessidade</a:t>
                </a:r>
              </a:p>
              <a:p>
                <a:pPr algn="ctr">
                  <a:defRPr sz="900" b="1" i="0" u="none" strike="noStrike" baseline="0">
                    <a:solidFill>
                      <a:srgbClr val="000000"/>
                    </a:solidFill>
                    <a:latin typeface="Arial"/>
                    <a:ea typeface="Arial"/>
                    <a:cs typeface="Arial"/>
                  </a:defRPr>
                </a:pPr>
                <a:endParaRPr lang="pt-BR"/>
              </a:p>
            </c:rich>
          </c:tx>
          <c:layout>
            <c:manualLayout>
              <c:xMode val="edge"/>
              <c:yMode val="edge"/>
              <c:x val="0.52288523622060934"/>
              <c:y val="9.3333363715288574E-3"/>
            </c:manualLayout>
          </c:layout>
          <c:spPr>
            <a:noFill/>
            <a:ln w="25400">
              <a:noFill/>
            </a:ln>
          </c:spPr>
        </c:title>
        <c:numFmt formatCode="General" sourceLinked="1"/>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fr-FR"/>
          </a:p>
        </c:txPr>
        <c:crossAx val="101368960"/>
        <c:crosses val="autoZero"/>
        <c:crossBetween val="between"/>
      </c:valAx>
      <c:spPr>
        <a:solidFill>
          <a:srgbClr val="FFFFFF"/>
        </a:solid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5" footer="0.5"/>
    <c:pageSetup paperSize="9"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8</xdr:row>
      <xdr:rowOff>0</xdr:rowOff>
    </xdr:from>
    <xdr:to>
      <xdr:col>19</xdr:col>
      <xdr:colOff>213360</xdr:colOff>
      <xdr:row>13</xdr:row>
      <xdr:rowOff>114300</xdr:rowOff>
    </xdr:to>
    <xdr:pic>
      <xdr:nvPicPr>
        <xdr:cNvPr id="5121" name="Picture 1" descr="WUFFDA Logo"/>
        <xdr:cNvPicPr>
          <a:picLocks noChangeAspect="1" noChangeArrowheads="1"/>
        </xdr:cNvPicPr>
      </xdr:nvPicPr>
      <xdr:blipFill>
        <a:blip xmlns:r="http://schemas.openxmlformats.org/officeDocument/2006/relationships" r:embed="rId1" cstate="print"/>
        <a:srcRect/>
        <a:stretch>
          <a:fillRect/>
        </a:stretch>
      </xdr:blipFill>
      <xdr:spPr bwMode="auto">
        <a:xfrm>
          <a:off x="8740140" y="1874520"/>
          <a:ext cx="3337560" cy="11049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340659</xdr:colOff>
      <xdr:row>0</xdr:row>
      <xdr:rowOff>0</xdr:rowOff>
    </xdr:from>
    <xdr:to>
      <xdr:col>21</xdr:col>
      <xdr:colOff>113403</xdr:colOff>
      <xdr:row>3</xdr:row>
      <xdr:rowOff>247875</xdr:rowOff>
    </xdr:to>
    <xdr:pic>
      <xdr:nvPicPr>
        <xdr:cNvPr id="4097" name="Picture 1" descr="WUFFDA Logo"/>
        <xdr:cNvPicPr>
          <a:picLocks noChangeAspect="1" noChangeArrowheads="1"/>
        </xdr:cNvPicPr>
      </xdr:nvPicPr>
      <xdr:blipFill>
        <a:blip xmlns:r="http://schemas.openxmlformats.org/officeDocument/2006/relationships" r:embed="rId1" cstate="print"/>
        <a:srcRect/>
        <a:stretch>
          <a:fillRect/>
        </a:stretch>
      </xdr:blipFill>
      <xdr:spPr bwMode="auto">
        <a:xfrm>
          <a:off x="10569388" y="0"/>
          <a:ext cx="3340697" cy="111745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1</xdr:row>
      <xdr:rowOff>144780</xdr:rowOff>
    </xdr:from>
    <xdr:to>
      <xdr:col>9</xdr:col>
      <xdr:colOff>7620</xdr:colOff>
      <xdr:row>35</xdr:row>
      <xdr:rowOff>160020</xdr:rowOff>
    </xdr:to>
    <xdr:graphicFrame macro="">
      <xdr:nvGraphicFramePr>
        <xdr:cNvPr id="10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5"/>
  <dimension ref="A1:U112"/>
  <sheetViews>
    <sheetView workbookViewId="0">
      <selection activeCell="A29" sqref="A29"/>
    </sheetView>
  </sheetViews>
  <sheetFormatPr baseColWidth="10" defaultColWidth="9.109375" defaultRowHeight="13.2"/>
  <cols>
    <col min="1" max="4" width="9.109375" style="54" customWidth="1"/>
    <col min="5" max="5" width="5.44140625" style="54" customWidth="1"/>
    <col min="6" max="7" width="9.109375" style="54" customWidth="1"/>
    <col min="8" max="8" width="11" style="54" customWidth="1"/>
    <col min="9" max="9" width="16" style="54" customWidth="1"/>
    <col min="10" max="10" width="7.33203125" style="54" customWidth="1"/>
    <col min="11" max="11" width="5.6640625" style="54" customWidth="1"/>
    <col min="12" max="21" width="9.109375" style="54" customWidth="1"/>
  </cols>
  <sheetData>
    <row r="1" spans="1:15" s="55" customFormat="1" ht="25.2">
      <c r="B1" s="53" t="s">
        <v>91</v>
      </c>
      <c r="C1" s="10"/>
      <c r="D1" s="11"/>
    </row>
    <row r="2" spans="1:15" s="291" customFormat="1" ht="22.8">
      <c r="A2" s="289"/>
      <c r="B2" s="295" t="s">
        <v>127</v>
      </c>
    </row>
    <row r="3" spans="1:15" s="302" customFormat="1" ht="24.75" customHeight="1">
      <c r="A3" s="297"/>
      <c r="B3" s="298" t="s">
        <v>128</v>
      </c>
      <c r="C3" s="299"/>
      <c r="D3" s="299"/>
      <c r="E3" s="299"/>
      <c r="F3" s="299"/>
      <c r="G3" s="300"/>
      <c r="H3" s="301"/>
      <c r="I3" s="332" t="s">
        <v>129</v>
      </c>
      <c r="J3" s="301"/>
      <c r="K3" s="301"/>
    </row>
    <row r="4" spans="1:15" s="291" customFormat="1" ht="9" customHeight="1">
      <c r="A4" s="289"/>
      <c r="B4" s="296"/>
    </row>
    <row r="5" spans="1:15" s="291" customFormat="1" ht="19.5" customHeight="1">
      <c r="A5" s="289"/>
      <c r="B5" s="296" t="s">
        <v>130</v>
      </c>
    </row>
    <row r="6" spans="1:15" s="291" customFormat="1" ht="15.6">
      <c r="A6" s="289"/>
      <c r="B6" s="290" t="s">
        <v>131</v>
      </c>
    </row>
    <row r="7" spans="1:15" s="291" customFormat="1" ht="15.6">
      <c r="A7" s="289"/>
      <c r="B7" s="290" t="s">
        <v>132</v>
      </c>
    </row>
    <row r="8" spans="1:15" s="291" customFormat="1" ht="15.6">
      <c r="A8" s="289"/>
      <c r="B8" s="290" t="s">
        <v>133</v>
      </c>
    </row>
    <row r="9" spans="1:15" s="291" customFormat="1" ht="15.6">
      <c r="A9" s="289"/>
      <c r="B9" s="290" t="s">
        <v>147</v>
      </c>
      <c r="O9"/>
    </row>
    <row r="10" spans="1:15" s="291" customFormat="1" ht="15.6">
      <c r="A10" s="289"/>
      <c r="B10" s="290" t="s">
        <v>134</v>
      </c>
    </row>
    <row r="11" spans="1:15" s="291" customFormat="1" ht="15.6">
      <c r="A11" s="289"/>
      <c r="B11" s="290" t="s">
        <v>135</v>
      </c>
    </row>
    <row r="12" spans="1:15" s="291" customFormat="1" ht="15.6">
      <c r="A12" s="289"/>
      <c r="B12" s="290" t="s">
        <v>136</v>
      </c>
    </row>
    <row r="13" spans="1:15" s="291" customFormat="1" ht="15.6">
      <c r="A13" s="289"/>
      <c r="B13" s="290" t="s">
        <v>137</v>
      </c>
    </row>
    <row r="14" spans="1:15" s="291" customFormat="1" ht="15.6">
      <c r="A14" s="289"/>
      <c r="B14" s="290" t="s">
        <v>138</v>
      </c>
    </row>
    <row r="15" spans="1:15" s="291" customFormat="1" ht="15.6">
      <c r="A15" s="289"/>
      <c r="B15" s="290" t="s">
        <v>146</v>
      </c>
    </row>
    <row r="16" spans="1:15" s="291" customFormat="1" ht="15.6">
      <c r="A16" s="289"/>
      <c r="B16" s="290" t="s">
        <v>145</v>
      </c>
    </row>
    <row r="17" spans="1:11" s="291" customFormat="1" ht="15.6">
      <c r="A17" s="289"/>
      <c r="B17" s="290" t="s">
        <v>148</v>
      </c>
    </row>
    <row r="18" spans="1:11" s="291" customFormat="1">
      <c r="A18" s="289"/>
    </row>
    <row r="19" spans="1:11" s="291" customFormat="1" ht="15.6">
      <c r="A19" s="289"/>
      <c r="B19" s="292" t="s">
        <v>139</v>
      </c>
    </row>
    <row r="20" spans="1:11" s="291" customFormat="1" ht="15.6">
      <c r="A20" s="289"/>
      <c r="B20" s="292" t="s">
        <v>140</v>
      </c>
    </row>
    <row r="21" spans="1:11" s="291" customFormat="1" ht="15.6">
      <c r="A21" s="289"/>
      <c r="B21" s="290"/>
    </row>
    <row r="22" spans="1:11" s="291" customFormat="1">
      <c r="A22" s="289"/>
      <c r="B22" s="293" t="s">
        <v>141</v>
      </c>
    </row>
    <row r="23" spans="1:11" s="291" customFormat="1">
      <c r="A23" s="289"/>
      <c r="B23" s="294" t="s">
        <v>244</v>
      </c>
    </row>
    <row r="24" spans="1:11" s="291" customFormat="1">
      <c r="A24" s="289"/>
      <c r="B24" s="441" t="s">
        <v>29</v>
      </c>
      <c r="C24" s="442"/>
      <c r="D24" s="442"/>
      <c r="E24" s="442"/>
      <c r="F24" s="442"/>
      <c r="G24" s="442"/>
      <c r="H24" s="442"/>
      <c r="I24" s="442"/>
    </row>
    <row r="25" spans="1:11" s="291" customFormat="1"/>
    <row r="26" spans="1:11" s="60" customFormat="1" ht="25.2">
      <c r="A26" s="315"/>
    </row>
    <row r="27" spans="1:11" s="60" customFormat="1" ht="15.6">
      <c r="A27" s="517"/>
      <c r="B27" s="517"/>
      <c r="C27" s="517"/>
      <c r="D27" s="517"/>
      <c r="E27" s="517"/>
      <c r="F27" s="517"/>
      <c r="G27" s="517"/>
      <c r="H27" s="517"/>
      <c r="I27" s="517"/>
      <c r="J27" s="517"/>
      <c r="K27" s="517"/>
    </row>
    <row r="28" spans="1:11" s="305" customFormat="1" ht="45.6">
      <c r="A28" s="303"/>
      <c r="B28" s="304" t="s">
        <v>124</v>
      </c>
      <c r="C28" s="304"/>
      <c r="D28" s="304"/>
      <c r="E28" s="304"/>
      <c r="F28" s="304"/>
      <c r="G28" s="304"/>
      <c r="H28" s="304"/>
      <c r="I28" s="304"/>
      <c r="J28" s="304"/>
      <c r="K28" s="304"/>
    </row>
    <row r="29" spans="1:11" s="305" customFormat="1" ht="20.399999999999999">
      <c r="D29" s="314" t="s">
        <v>245</v>
      </c>
    </row>
    <row r="30" spans="1:11" s="305" customFormat="1" ht="25.2">
      <c r="A30" s="306"/>
      <c r="B30" s="305" t="s">
        <v>125</v>
      </c>
    </row>
    <row r="31" spans="1:11" s="305" customFormat="1" ht="15.6">
      <c r="A31" s="513"/>
      <c r="B31" s="513"/>
      <c r="C31" s="513"/>
      <c r="D31" s="513"/>
      <c r="E31" s="513"/>
      <c r="F31" s="513"/>
      <c r="G31" s="513"/>
      <c r="H31" s="513"/>
      <c r="I31" s="513"/>
      <c r="J31" s="513"/>
      <c r="K31" s="513"/>
    </row>
    <row r="32" spans="1:11" s="305" customFormat="1"/>
    <row r="33" spans="1:2" s="305" customFormat="1" ht="33">
      <c r="A33" s="306"/>
      <c r="B33" s="307" t="s">
        <v>142</v>
      </c>
    </row>
    <row r="34" spans="1:2" s="305" customFormat="1" ht="32.4">
      <c r="B34" s="307" t="s">
        <v>126</v>
      </c>
    </row>
    <row r="35" spans="1:2" s="305" customFormat="1"/>
    <row r="36" spans="1:2" s="305" customFormat="1"/>
    <row r="37" spans="1:2" s="305" customFormat="1"/>
    <row r="38" spans="1:2" s="305" customFormat="1"/>
    <row r="39" spans="1:2" s="305" customFormat="1"/>
    <row r="40" spans="1:2" s="305" customFormat="1"/>
    <row r="41" spans="1:2" s="305" customFormat="1"/>
    <row r="42" spans="1:2" s="305" customFormat="1"/>
    <row r="43" spans="1:2" s="305" customFormat="1"/>
    <row r="44" spans="1:2" s="305" customFormat="1"/>
    <row r="45" spans="1:2" s="305" customFormat="1"/>
    <row r="46" spans="1:2" s="305" customFormat="1" ht="27.6">
      <c r="B46" s="308" t="s">
        <v>143</v>
      </c>
    </row>
    <row r="47" spans="1:2" s="305" customFormat="1" ht="27.6">
      <c r="B47" s="308" t="s">
        <v>144</v>
      </c>
    </row>
    <row r="48" spans="1:2" s="305" customFormat="1"/>
    <row r="49" spans="2:12" s="305" customFormat="1"/>
    <row r="50" spans="2:12" s="305" customFormat="1"/>
    <row r="51" spans="2:12" s="305" customFormat="1" ht="13.8" thickBot="1"/>
    <row r="52" spans="2:12" s="305" customFormat="1" ht="18" thickBot="1">
      <c r="B52" s="316" t="s">
        <v>117</v>
      </c>
      <c r="C52" s="317"/>
      <c r="D52" s="317"/>
      <c r="E52" s="318"/>
      <c r="F52" s="309"/>
      <c r="G52" s="309"/>
      <c r="H52" s="309"/>
    </row>
    <row r="53" spans="2:12" s="305" customFormat="1" ht="18" thickBot="1">
      <c r="B53" s="309"/>
      <c r="C53" s="319" t="s">
        <v>118</v>
      </c>
      <c r="D53" s="320"/>
      <c r="E53" s="320"/>
      <c r="F53" s="321"/>
      <c r="G53" s="309"/>
      <c r="H53" s="309"/>
    </row>
    <row r="54" spans="2:12" s="305" customFormat="1" ht="18" thickBot="1">
      <c r="B54" s="309"/>
      <c r="C54" s="309"/>
      <c r="D54" s="322" t="s">
        <v>92</v>
      </c>
      <c r="E54" s="323"/>
      <c r="F54" s="323"/>
      <c r="G54" s="318"/>
      <c r="H54" s="309"/>
    </row>
    <row r="55" spans="2:12" s="305" customFormat="1" ht="18" thickBot="1">
      <c r="B55" s="309"/>
      <c r="C55" s="309"/>
      <c r="D55" s="309"/>
      <c r="E55" s="319" t="s">
        <v>93</v>
      </c>
      <c r="F55" s="320"/>
      <c r="G55" s="320"/>
      <c r="H55" s="321"/>
    </row>
    <row r="56" spans="2:12" s="305" customFormat="1" ht="18" thickBot="1">
      <c r="B56" s="310"/>
      <c r="C56" s="310"/>
      <c r="D56" s="310"/>
      <c r="E56" s="310"/>
      <c r="F56" s="322" t="s">
        <v>94</v>
      </c>
      <c r="G56" s="324"/>
      <c r="H56" s="324"/>
      <c r="I56" s="325"/>
    </row>
    <row r="57" spans="2:12" s="305" customFormat="1" ht="18" thickBot="1">
      <c r="B57" s="310"/>
      <c r="C57" s="310"/>
      <c r="D57" s="310"/>
      <c r="E57" s="310"/>
      <c r="F57" s="310"/>
      <c r="G57" s="326" t="s">
        <v>95</v>
      </c>
      <c r="H57" s="327"/>
      <c r="I57" s="328"/>
      <c r="J57" s="329"/>
      <c r="K57" s="329"/>
    </row>
    <row r="58" spans="2:12" s="305" customFormat="1" ht="18" thickBot="1">
      <c r="B58" s="310"/>
      <c r="C58" s="310"/>
      <c r="D58" s="310"/>
      <c r="E58" s="310"/>
      <c r="F58" s="310"/>
      <c r="G58" s="310"/>
      <c r="H58" s="316" t="s">
        <v>96</v>
      </c>
      <c r="I58" s="330"/>
      <c r="J58" s="330"/>
      <c r="K58" s="330"/>
      <c r="L58" s="331"/>
    </row>
    <row r="59" spans="2:12" s="305" customFormat="1"/>
    <row r="60" spans="2:12" s="305" customFormat="1"/>
    <row r="61" spans="2:12" s="305" customFormat="1"/>
    <row r="62" spans="2:12" s="305" customFormat="1"/>
    <row r="63" spans="2:12" s="305" customFormat="1" ht="13.8" thickBot="1"/>
    <row r="64" spans="2:12" s="305" customFormat="1">
      <c r="B64" s="334"/>
      <c r="C64" s="335"/>
      <c r="D64" s="335"/>
      <c r="E64" s="335"/>
      <c r="F64" s="335"/>
      <c r="G64" s="335"/>
      <c r="H64" s="335"/>
      <c r="I64" s="336"/>
    </row>
    <row r="65" spans="2:10" s="305" customFormat="1" ht="24.6">
      <c r="B65" s="337" t="s">
        <v>112</v>
      </c>
      <c r="C65" s="338"/>
      <c r="D65" s="338"/>
      <c r="E65" s="338"/>
      <c r="F65" s="338"/>
      <c r="G65" s="338"/>
      <c r="H65" s="338"/>
      <c r="I65" s="339"/>
    </row>
    <row r="66" spans="2:10" s="305" customFormat="1" ht="25.2" thickBot="1">
      <c r="B66" s="340"/>
      <c r="C66" s="341" t="s">
        <v>111</v>
      </c>
      <c r="D66" s="341"/>
      <c r="E66" s="341"/>
      <c r="F66" s="341"/>
      <c r="G66" s="341"/>
      <c r="H66" s="341"/>
      <c r="I66" s="342"/>
    </row>
    <row r="67" spans="2:10" s="305" customFormat="1" ht="24.6">
      <c r="C67" s="311"/>
      <c r="D67" s="311"/>
      <c r="E67" s="311"/>
      <c r="F67" s="311"/>
      <c r="G67" s="311"/>
      <c r="H67" s="311"/>
      <c r="I67" s="311"/>
    </row>
    <row r="68" spans="2:10" s="305" customFormat="1" ht="22.8">
      <c r="B68" s="312" t="s">
        <v>97</v>
      </c>
      <c r="C68" s="312"/>
      <c r="D68" s="312"/>
      <c r="E68" s="312"/>
      <c r="F68" s="312"/>
      <c r="G68" s="312"/>
      <c r="H68" s="312"/>
      <c r="I68" s="312"/>
    </row>
    <row r="69" spans="2:10" s="305" customFormat="1" ht="23.4" thickBot="1">
      <c r="B69" s="312"/>
      <c r="C69" s="312"/>
      <c r="D69" s="312"/>
      <c r="E69" s="312"/>
      <c r="F69" s="312"/>
      <c r="G69" s="312"/>
      <c r="H69" s="312"/>
      <c r="I69" s="312"/>
    </row>
    <row r="70" spans="2:10" s="305" customFormat="1" ht="23.4" thickBot="1">
      <c r="B70" s="312"/>
      <c r="C70" s="514" t="s">
        <v>113</v>
      </c>
      <c r="D70" s="515"/>
      <c r="E70" s="516"/>
      <c r="F70" s="313"/>
      <c r="G70" s="313"/>
      <c r="H70" s="314"/>
      <c r="I70" s="314"/>
      <c r="J70" s="314"/>
    </row>
    <row r="71" spans="2:10" s="305" customFormat="1" ht="23.4" thickBot="1">
      <c r="B71" s="312"/>
      <c r="C71" s="313"/>
      <c r="D71" s="514" t="s">
        <v>114</v>
      </c>
      <c r="E71" s="515"/>
      <c r="F71" s="516"/>
      <c r="G71" s="313"/>
      <c r="H71" s="314"/>
      <c r="I71" s="314"/>
      <c r="J71" s="314"/>
    </row>
    <row r="72" spans="2:10" s="305" customFormat="1" ht="23.4" thickBot="1">
      <c r="B72" s="312"/>
      <c r="C72" s="313"/>
      <c r="D72" s="313"/>
      <c r="E72" s="514" t="s">
        <v>98</v>
      </c>
      <c r="F72" s="515"/>
      <c r="G72" s="516"/>
      <c r="H72" s="314"/>
      <c r="I72" s="314"/>
      <c r="J72" s="314"/>
    </row>
    <row r="73" spans="2:10" s="305" customFormat="1" ht="23.4" thickBot="1">
      <c r="B73" s="312"/>
      <c r="C73" s="313"/>
      <c r="D73" s="313"/>
      <c r="E73" s="313"/>
      <c r="F73" s="514" t="s">
        <v>99</v>
      </c>
      <c r="G73" s="515"/>
      <c r="H73" s="516"/>
      <c r="I73" s="314"/>
      <c r="J73" s="314"/>
    </row>
    <row r="74" spans="2:10" s="305" customFormat="1" ht="23.4" thickBot="1">
      <c r="B74" s="312"/>
      <c r="C74" s="314"/>
      <c r="D74" s="314"/>
      <c r="E74" s="314"/>
      <c r="F74" s="314"/>
      <c r="G74" s="514" t="s">
        <v>115</v>
      </c>
      <c r="H74" s="515"/>
      <c r="I74" s="516"/>
      <c r="J74" s="314"/>
    </row>
    <row r="75" spans="2:10" s="305" customFormat="1" ht="23.4" thickBot="1">
      <c r="B75" s="312"/>
      <c r="C75" s="314"/>
      <c r="D75" s="314"/>
      <c r="E75" s="314"/>
      <c r="F75" s="314"/>
      <c r="G75" s="314"/>
      <c r="H75" s="514" t="s">
        <v>116</v>
      </c>
      <c r="I75" s="515"/>
      <c r="J75" s="516"/>
    </row>
    <row r="76" spans="2:10" s="305" customFormat="1"/>
    <row r="77" spans="2:10" s="305" customFormat="1"/>
    <row r="78" spans="2:10" s="305" customFormat="1"/>
    <row r="79" spans="2:10" s="305" customFormat="1"/>
    <row r="80" spans="2:10" s="291" customFormat="1"/>
    <row r="81" s="291" customFormat="1"/>
    <row r="82" s="291" customFormat="1"/>
    <row r="83" s="291" customFormat="1"/>
    <row r="84" s="291" customFormat="1"/>
    <row r="85" s="291" customFormat="1"/>
    <row r="86" s="291" customFormat="1"/>
    <row r="87" s="291" customFormat="1"/>
    <row r="88" s="291" customFormat="1"/>
    <row r="89" s="291" customFormat="1"/>
    <row r="90" s="291" customFormat="1"/>
    <row r="91" s="291" customFormat="1"/>
    <row r="92" s="291" customFormat="1"/>
    <row r="93" s="291" customFormat="1"/>
    <row r="94" s="291" customFormat="1"/>
    <row r="95" s="291" customFormat="1"/>
    <row r="96" s="291" customFormat="1"/>
    <row r="97" s="291" customFormat="1"/>
    <row r="98" s="291" customFormat="1"/>
    <row r="99" s="291" customFormat="1"/>
    <row r="100" s="291" customFormat="1"/>
    <row r="101" s="291" customFormat="1"/>
    <row r="102" s="291" customFormat="1"/>
    <row r="103" s="291" customFormat="1"/>
    <row r="104" s="291" customFormat="1"/>
    <row r="105" s="291" customFormat="1"/>
    <row r="106" s="291" customFormat="1"/>
    <row r="107" s="291" customFormat="1"/>
    <row r="108" s="291" customFormat="1"/>
    <row r="109" s="291" customFormat="1"/>
    <row r="110" s="291" customFormat="1"/>
    <row r="111" s="291" customFormat="1"/>
    <row r="112" s="291" customFormat="1"/>
  </sheetData>
  <mergeCells count="8">
    <mergeCell ref="A31:K31"/>
    <mergeCell ref="G74:I74"/>
    <mergeCell ref="H75:J75"/>
    <mergeCell ref="A27:K27"/>
    <mergeCell ref="C70:E70"/>
    <mergeCell ref="D71:F71"/>
    <mergeCell ref="E72:G72"/>
    <mergeCell ref="F73:H73"/>
  </mergeCells>
  <phoneticPr fontId="0" type="noConversion"/>
  <pageMargins left="0.78740157499999996" right="0.78740157499999996" top="0.984251969" bottom="0.984251969"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1"/>
  <dimension ref="A1:BB156"/>
  <sheetViews>
    <sheetView zoomScale="90" zoomScaleNormal="90" workbookViewId="0">
      <pane xSplit="2" ySplit="3" topLeftCell="C4" activePane="bottomRight" state="frozen"/>
      <selection pane="topRight" activeCell="C1" sqref="C1"/>
      <selection pane="bottomLeft" activeCell="A4" sqref="A4"/>
      <selection pane="bottomRight" activeCell="H27" sqref="H27"/>
    </sheetView>
  </sheetViews>
  <sheetFormatPr baseColWidth="10" defaultColWidth="9.109375" defaultRowHeight="13.2"/>
  <cols>
    <col min="1" max="1" width="2.44140625" customWidth="1"/>
    <col min="2" max="2" width="37.33203125" customWidth="1"/>
    <col min="3" max="3" width="6" style="1" bestFit="1" customWidth="1"/>
    <col min="4" max="5" width="6" style="1" customWidth="1"/>
    <col min="6" max="6" width="7.44140625" style="1" bestFit="1" customWidth="1"/>
    <col min="7" max="7" width="6.6640625" style="1" bestFit="1" customWidth="1"/>
    <col min="8" max="8" width="6.109375" style="1" bestFit="1" customWidth="1"/>
    <col min="9" max="9" width="7.6640625" style="1" bestFit="1" customWidth="1"/>
    <col min="10" max="10" width="5.88671875" style="1" bestFit="1" customWidth="1"/>
    <col min="11" max="11" width="6.109375" style="1" bestFit="1" customWidth="1"/>
    <col min="12" max="12" width="6" style="1" bestFit="1" customWidth="1"/>
    <col min="13" max="13" width="8.6640625" style="1" bestFit="1" customWidth="1"/>
    <col min="14" max="14" width="6.33203125" style="1" bestFit="1" customWidth="1"/>
    <col min="15" max="15" width="7" style="229" bestFit="1" customWidth="1"/>
    <col min="16" max="16" width="8.5546875" style="1" bestFit="1" customWidth="1"/>
    <col min="17" max="17" width="6" style="1" bestFit="1" customWidth="1"/>
    <col min="18" max="18" width="7.109375" style="5" bestFit="1" customWidth="1"/>
    <col min="19" max="19" width="5.88671875" style="5" bestFit="1" customWidth="1"/>
    <col min="20" max="20" width="7.109375" style="5" bestFit="1" customWidth="1"/>
    <col min="21" max="21" width="7.6640625" style="5" bestFit="1" customWidth="1"/>
    <col min="22" max="22" width="8.109375" style="5" bestFit="1" customWidth="1"/>
    <col min="23" max="23" width="6.88671875" style="5" bestFit="1" customWidth="1"/>
    <col min="24" max="24" width="5.88671875" style="5" bestFit="1" customWidth="1"/>
    <col min="25" max="25" width="5.5546875" style="5" bestFit="1" customWidth="1"/>
    <col min="26" max="26" width="5.88671875" style="5" customWidth="1"/>
    <col min="27" max="27" width="6.109375" style="5" bestFit="1" customWidth="1"/>
    <col min="28" max="29" width="5.109375" style="5" bestFit="1" customWidth="1"/>
    <col min="30" max="31" width="6" style="224" bestFit="1" customWidth="1"/>
    <col min="32" max="32" width="5.44140625" style="224" bestFit="1" customWidth="1"/>
    <col min="33" max="33" width="8.33203125" style="237" customWidth="1"/>
    <col min="34" max="34" width="10.6640625" style="237" customWidth="1"/>
    <col min="35" max="35" width="8.109375" style="368" customWidth="1"/>
    <col min="36" max="36" width="11.109375" style="1" customWidth="1"/>
    <col min="37" max="37" width="11.33203125" style="1" customWidth="1"/>
    <col min="38" max="38" width="8.33203125" style="1" customWidth="1"/>
    <col min="39" max="39" width="9.44140625" style="1" customWidth="1"/>
    <col min="40" max="44" width="9.109375" style="1" customWidth="1"/>
  </cols>
  <sheetData>
    <row r="1" spans="1:44" s="55" customFormat="1" ht="28.8" thickBot="1">
      <c r="B1" s="333" t="s">
        <v>87</v>
      </c>
      <c r="D1" s="53"/>
      <c r="F1" s="42"/>
      <c r="G1" s="42"/>
      <c r="H1" s="42"/>
      <c r="I1" s="42"/>
      <c r="J1" s="42"/>
      <c r="K1" s="42"/>
      <c r="L1" s="42"/>
      <c r="M1" s="455" t="s">
        <v>84</v>
      </c>
      <c r="N1" s="42"/>
      <c r="O1" s="226"/>
      <c r="P1" s="225" t="s">
        <v>90</v>
      </c>
      <c r="Q1" s="42"/>
      <c r="R1" s="85"/>
      <c r="S1" s="85"/>
      <c r="T1" s="85"/>
      <c r="U1" s="85"/>
      <c r="V1" s="85"/>
      <c r="W1" s="85"/>
      <c r="X1" s="85"/>
      <c r="Y1" s="85"/>
      <c r="Z1" s="85"/>
      <c r="AA1" s="85"/>
      <c r="AB1" s="85"/>
      <c r="AC1" s="85"/>
      <c r="AD1" s="217"/>
      <c r="AE1" s="217"/>
      <c r="AF1" s="217"/>
      <c r="AG1" s="235"/>
      <c r="AH1" s="235"/>
      <c r="AI1" s="361"/>
      <c r="AJ1" s="42"/>
      <c r="AK1" s="42"/>
      <c r="AL1" s="42"/>
      <c r="AM1" s="42"/>
      <c r="AN1" s="42"/>
      <c r="AO1" s="42"/>
      <c r="AP1" s="42"/>
      <c r="AQ1" s="42"/>
      <c r="AR1" s="42"/>
    </row>
    <row r="2" spans="1:44" s="214" customFormat="1" ht="18" thickBot="1">
      <c r="A2" s="74"/>
      <c r="B2" s="215" t="s">
        <v>175</v>
      </c>
      <c r="C2" s="216"/>
      <c r="D2" s="212"/>
      <c r="E2" s="212"/>
      <c r="F2" s="212"/>
      <c r="G2" s="212" t="s">
        <v>13</v>
      </c>
      <c r="H2" s="212" t="s">
        <v>13</v>
      </c>
      <c r="I2" s="212" t="s">
        <v>14</v>
      </c>
      <c r="J2" s="212" t="s">
        <v>73</v>
      </c>
      <c r="K2" s="212" t="s">
        <v>108</v>
      </c>
      <c r="L2" s="212"/>
      <c r="M2" s="212"/>
      <c r="N2" s="212"/>
      <c r="O2" s="227"/>
      <c r="P2" s="212"/>
      <c r="Q2" s="212"/>
      <c r="R2" s="273" t="s">
        <v>75</v>
      </c>
      <c r="S2" s="273"/>
      <c r="T2" s="273"/>
      <c r="U2" s="273"/>
      <c r="V2" s="273"/>
      <c r="W2" s="273"/>
      <c r="X2" s="273"/>
      <c r="Y2" s="273"/>
      <c r="Z2" s="273"/>
      <c r="AA2" s="273"/>
      <c r="AB2" s="273"/>
      <c r="AC2" s="273"/>
      <c r="AD2" s="236" t="s">
        <v>14</v>
      </c>
      <c r="AE2" s="218" t="s">
        <v>19</v>
      </c>
      <c r="AF2" s="218" t="s">
        <v>21</v>
      </c>
      <c r="AG2" s="236" t="s">
        <v>22</v>
      </c>
      <c r="AH2" s="494"/>
      <c r="AI2" s="495"/>
      <c r="AJ2" s="496" t="s">
        <v>190</v>
      </c>
      <c r="AK2" s="494"/>
      <c r="AL2" s="494"/>
      <c r="AM2" s="497"/>
      <c r="AN2" s="497"/>
      <c r="AO2" s="74"/>
      <c r="AP2" s="74"/>
    </row>
    <row r="3" spans="1:44" s="214" customFormat="1" ht="13.8" thickBot="1">
      <c r="A3" s="74"/>
      <c r="C3" s="213" t="s">
        <v>69</v>
      </c>
      <c r="D3" s="213" t="s">
        <v>3</v>
      </c>
      <c r="E3" s="213" t="s">
        <v>4</v>
      </c>
      <c r="F3" s="213" t="s">
        <v>185</v>
      </c>
      <c r="G3" s="213" t="s">
        <v>70</v>
      </c>
      <c r="H3" s="213" t="s">
        <v>71</v>
      </c>
      <c r="I3" s="213" t="s">
        <v>72</v>
      </c>
      <c r="J3" s="213" t="s">
        <v>74</v>
      </c>
      <c r="K3" s="213" t="s">
        <v>72</v>
      </c>
      <c r="L3" s="213" t="s">
        <v>34</v>
      </c>
      <c r="M3" s="213" t="s">
        <v>35</v>
      </c>
      <c r="N3" s="213" t="s">
        <v>40</v>
      </c>
      <c r="O3" s="231" t="s">
        <v>15</v>
      </c>
      <c r="P3" s="348" t="s">
        <v>16</v>
      </c>
      <c r="Q3" s="213" t="s">
        <v>42</v>
      </c>
      <c r="R3" s="274" t="s">
        <v>76</v>
      </c>
      <c r="S3" s="274" t="s">
        <v>44</v>
      </c>
      <c r="T3" s="274" t="s">
        <v>77</v>
      </c>
      <c r="U3" s="274" t="s">
        <v>78</v>
      </c>
      <c r="V3" s="274" t="s">
        <v>79</v>
      </c>
      <c r="W3" s="274" t="s">
        <v>80</v>
      </c>
      <c r="X3" s="274" t="s">
        <v>81</v>
      </c>
      <c r="Y3" s="274" t="s">
        <v>82</v>
      </c>
      <c r="Z3" s="274" t="s">
        <v>2</v>
      </c>
      <c r="AA3" s="274" t="s">
        <v>1</v>
      </c>
      <c r="AB3" s="274" t="s">
        <v>17</v>
      </c>
      <c r="AC3" s="274" t="s">
        <v>0</v>
      </c>
      <c r="AD3" s="231" t="s">
        <v>20</v>
      </c>
      <c r="AE3" s="219" t="s">
        <v>83</v>
      </c>
      <c r="AF3" s="219" t="s">
        <v>83</v>
      </c>
      <c r="AG3" s="231" t="s">
        <v>23</v>
      </c>
      <c r="AH3" s="498" t="s">
        <v>186</v>
      </c>
      <c r="AI3" s="499" t="s">
        <v>187</v>
      </c>
      <c r="AJ3" s="500" t="s">
        <v>188</v>
      </c>
      <c r="AK3" s="507" t="s">
        <v>189</v>
      </c>
      <c r="AL3" s="498" t="s">
        <v>26</v>
      </c>
      <c r="AM3" s="501" t="s">
        <v>27</v>
      </c>
      <c r="AN3" s="501"/>
      <c r="AO3" s="74"/>
      <c r="AP3" s="74"/>
    </row>
    <row r="4" spans="1:44" ht="17.399999999999999">
      <c r="A4" s="38"/>
      <c r="B4" s="38"/>
      <c r="C4" s="144" t="s">
        <v>85</v>
      </c>
      <c r="D4" s="39"/>
      <c r="E4" s="39"/>
      <c r="F4" s="39"/>
      <c r="G4" s="39"/>
      <c r="H4" s="39"/>
      <c r="I4" s="39"/>
      <c r="J4" s="39"/>
      <c r="K4" s="39"/>
      <c r="L4" s="39"/>
      <c r="M4" s="39"/>
      <c r="N4" s="144" t="s">
        <v>86</v>
      </c>
      <c r="O4" s="232"/>
      <c r="P4" s="39"/>
      <c r="Q4" s="39"/>
      <c r="R4" s="275"/>
      <c r="S4" s="275"/>
      <c r="T4" s="275"/>
      <c r="U4" s="275"/>
      <c r="V4" s="275"/>
      <c r="W4" s="275"/>
      <c r="X4" s="276" t="s">
        <v>86</v>
      </c>
      <c r="Y4" s="275"/>
      <c r="Z4" s="275"/>
      <c r="AA4" s="275"/>
      <c r="AB4" s="275"/>
      <c r="AC4" s="275"/>
      <c r="AD4" s="248" t="s">
        <v>8</v>
      </c>
      <c r="AE4" s="230" t="s">
        <v>18</v>
      </c>
      <c r="AF4" s="230" t="s">
        <v>18</v>
      </c>
      <c r="AG4" s="232" t="s">
        <v>8</v>
      </c>
      <c r="AH4" s="232"/>
      <c r="AI4" s="363"/>
      <c r="AJ4" s="39"/>
      <c r="AK4" s="39"/>
      <c r="AL4" s="39"/>
      <c r="AM4" s="39"/>
      <c r="AN4" s="39"/>
      <c r="AO4" s="39"/>
      <c r="AP4" s="39"/>
    </row>
    <row r="5" spans="1:44">
      <c r="A5" s="38"/>
      <c r="B5" s="282" t="s">
        <v>246</v>
      </c>
      <c r="C5" s="272">
        <v>0.9</v>
      </c>
      <c r="D5" s="28">
        <v>5</v>
      </c>
      <c r="E5" s="28">
        <v>15</v>
      </c>
      <c r="F5" s="28">
        <v>1</v>
      </c>
      <c r="G5" s="249">
        <v>88</v>
      </c>
      <c r="H5" s="28">
        <v>2.2000000000000002</v>
      </c>
      <c r="I5" s="28">
        <v>10.3</v>
      </c>
      <c r="J5" s="249">
        <v>2</v>
      </c>
      <c r="K5" s="28">
        <v>4.5999999999999996</v>
      </c>
      <c r="L5" s="28">
        <v>17.5</v>
      </c>
      <c r="M5" s="28">
        <v>5.5</v>
      </c>
      <c r="N5" s="28">
        <v>0.9</v>
      </c>
      <c r="O5" s="240">
        <f>L5-M5</f>
        <v>12</v>
      </c>
      <c r="P5" s="28">
        <v>0.6</v>
      </c>
      <c r="Q5" s="28">
        <v>51</v>
      </c>
      <c r="R5" s="272">
        <v>2.5</v>
      </c>
      <c r="S5" s="272">
        <v>0.39</v>
      </c>
      <c r="T5" s="272">
        <v>0.17</v>
      </c>
      <c r="U5" s="272">
        <v>0.42</v>
      </c>
      <c r="V5" s="272">
        <v>0.36</v>
      </c>
      <c r="W5" s="272">
        <v>0.13</v>
      </c>
      <c r="X5" s="272">
        <v>0.06</v>
      </c>
      <c r="Y5" s="272">
        <v>0.36</v>
      </c>
      <c r="Z5" s="272">
        <v>0.02</v>
      </c>
      <c r="AA5" s="272">
        <v>0.14000000000000001</v>
      </c>
      <c r="AB5" s="272">
        <v>0.13</v>
      </c>
      <c r="AC5" s="272">
        <v>0.51</v>
      </c>
      <c r="AD5" s="240">
        <v>6.9009999999999998</v>
      </c>
      <c r="AE5" s="221">
        <v>3030</v>
      </c>
      <c r="AF5" s="221">
        <v>2980</v>
      </c>
      <c r="AG5" s="240">
        <f>M5-N5</f>
        <v>4.5999999999999996</v>
      </c>
      <c r="AH5" s="352"/>
      <c r="AI5" s="364"/>
      <c r="AJ5" s="28"/>
      <c r="AK5" s="28"/>
      <c r="AL5" s="28"/>
      <c r="AM5" s="44"/>
      <c r="AN5" s="39"/>
      <c r="AO5" s="39"/>
      <c r="AP5" s="39"/>
    </row>
    <row r="6" spans="1:44" s="393" customFormat="1">
      <c r="A6" s="400"/>
      <c r="B6" s="282" t="s">
        <v>247</v>
      </c>
      <c r="C6" s="272">
        <v>0.23</v>
      </c>
      <c r="D6" s="28"/>
      <c r="E6" s="28"/>
      <c r="F6" s="28">
        <v>1</v>
      </c>
      <c r="G6" s="249">
        <v>88</v>
      </c>
      <c r="H6" s="28">
        <v>1.2</v>
      </c>
      <c r="I6" s="28">
        <v>8.1999999999999993</v>
      </c>
      <c r="J6" s="28">
        <v>3.5</v>
      </c>
      <c r="K6" s="28">
        <v>1.9</v>
      </c>
      <c r="L6" s="28">
        <v>9.5</v>
      </c>
      <c r="M6" s="28">
        <v>2.5</v>
      </c>
      <c r="N6" s="28">
        <v>0.5</v>
      </c>
      <c r="O6" s="240">
        <f t="shared" ref="O6" si="0">L6-M6</f>
        <v>7</v>
      </c>
      <c r="P6" s="28">
        <v>0.7</v>
      </c>
      <c r="Q6" s="28">
        <v>64</v>
      </c>
      <c r="R6" s="272">
        <v>1.5</v>
      </c>
      <c r="S6" s="272">
        <v>0.23</v>
      </c>
      <c r="T6" s="272">
        <v>0.17</v>
      </c>
      <c r="U6" s="272">
        <v>0.35</v>
      </c>
      <c r="V6" s="272">
        <v>0.28999999999999998</v>
      </c>
      <c r="W6" s="272">
        <v>0.05</v>
      </c>
      <c r="X6" s="272">
        <v>0.02</v>
      </c>
      <c r="Y6" s="272">
        <v>0.25</v>
      </c>
      <c r="Z6" s="272">
        <v>0.01</v>
      </c>
      <c r="AA6" s="272">
        <v>0.05</v>
      </c>
      <c r="AB6" s="272">
        <v>0.11</v>
      </c>
      <c r="AC6" s="272">
        <v>0.32</v>
      </c>
      <c r="AD6" s="240">
        <v>5.33</v>
      </c>
      <c r="AE6" s="221">
        <v>3130</v>
      </c>
      <c r="AF6" s="221">
        <v>3050</v>
      </c>
      <c r="AG6" s="240">
        <f t="shared" ref="AG6" si="1">M6-N6</f>
        <v>2</v>
      </c>
      <c r="AH6" s="375"/>
      <c r="AI6" s="378"/>
      <c r="AJ6" s="383"/>
      <c r="AK6" s="406"/>
      <c r="AL6" s="383"/>
      <c r="AM6" s="392"/>
      <c r="AN6" s="404"/>
      <c r="AO6" s="404"/>
      <c r="AP6" s="404"/>
      <c r="AQ6" s="383"/>
      <c r="AR6" s="394"/>
    </row>
    <row r="7" spans="1:44">
      <c r="A7" s="38"/>
      <c r="B7" s="282" t="s">
        <v>193</v>
      </c>
      <c r="C7" s="272">
        <v>0.65</v>
      </c>
      <c r="D7" s="28"/>
      <c r="E7" s="28">
        <v>25</v>
      </c>
      <c r="F7" s="28">
        <v>1</v>
      </c>
      <c r="G7" s="249">
        <v>88</v>
      </c>
      <c r="H7" s="249">
        <v>5</v>
      </c>
      <c r="I7" s="249">
        <v>15</v>
      </c>
      <c r="J7" s="249">
        <v>3.4</v>
      </c>
      <c r="K7" s="249">
        <v>9.5</v>
      </c>
      <c r="L7" s="249">
        <v>40.5</v>
      </c>
      <c r="M7" s="249">
        <v>11.8</v>
      </c>
      <c r="N7" s="249">
        <v>3.5</v>
      </c>
      <c r="O7" s="240">
        <f t="shared" ref="O7:O12" si="2">L7-M7</f>
        <v>28.7</v>
      </c>
      <c r="P7" s="28">
        <v>2.9</v>
      </c>
      <c r="Q7" s="28">
        <v>19</v>
      </c>
      <c r="R7" s="272">
        <v>5</v>
      </c>
      <c r="S7" s="272">
        <v>0.59</v>
      </c>
      <c r="T7" s="272">
        <v>0.24</v>
      </c>
      <c r="U7" s="272">
        <v>0.55000000000000004</v>
      </c>
      <c r="V7" s="272">
        <v>0.48</v>
      </c>
      <c r="W7" s="272">
        <v>0.19</v>
      </c>
      <c r="X7" s="272">
        <v>0.15</v>
      </c>
      <c r="Y7" s="272">
        <v>1.0900000000000001</v>
      </c>
      <c r="Z7" s="272">
        <v>0.03</v>
      </c>
      <c r="AA7" s="272">
        <v>0.08</v>
      </c>
      <c r="AB7" s="272">
        <v>0.44</v>
      </c>
      <c r="AC7" s="272">
        <v>1.1000000000000001</v>
      </c>
      <c r="AD7" s="240">
        <v>11.1</v>
      </c>
      <c r="AE7" s="221">
        <v>2460</v>
      </c>
      <c r="AF7" s="221">
        <v>2330</v>
      </c>
      <c r="AG7" s="240">
        <f t="shared" ref="AG7:AG12" si="3">M7-N7</f>
        <v>8.3000000000000007</v>
      </c>
      <c r="AH7" s="240"/>
      <c r="AI7" s="365"/>
      <c r="AJ7" s="28"/>
      <c r="AK7" s="28"/>
      <c r="AL7" s="28"/>
      <c r="AM7" s="44"/>
      <c r="AN7" s="39"/>
      <c r="AO7" s="39"/>
      <c r="AP7" s="39"/>
      <c r="AQ7" s="28"/>
    </row>
    <row r="8" spans="1:44">
      <c r="A8" s="38"/>
      <c r="B8" s="282" t="s">
        <v>194</v>
      </c>
      <c r="C8" s="272">
        <v>0.9</v>
      </c>
      <c r="D8" s="28"/>
      <c r="E8" s="28">
        <v>5</v>
      </c>
      <c r="F8" s="28">
        <v>1</v>
      </c>
      <c r="G8" s="249">
        <v>75</v>
      </c>
      <c r="H8" s="28">
        <v>8.6</v>
      </c>
      <c r="I8" s="28">
        <v>10.5</v>
      </c>
      <c r="J8" s="249">
        <v>0</v>
      </c>
      <c r="K8" s="249">
        <v>0</v>
      </c>
      <c r="L8" s="249">
        <v>0</v>
      </c>
      <c r="M8" s="249">
        <v>0</v>
      </c>
      <c r="N8" s="249">
        <v>0</v>
      </c>
      <c r="O8" s="240">
        <f t="shared" si="2"/>
        <v>0</v>
      </c>
      <c r="P8" s="249">
        <v>0</v>
      </c>
      <c r="Q8" s="249">
        <v>0</v>
      </c>
      <c r="R8" s="272">
        <v>45</v>
      </c>
      <c r="S8" s="272">
        <v>0.04</v>
      </c>
      <c r="T8" s="272">
        <v>0.05</v>
      </c>
      <c r="U8" s="272">
        <v>0.1</v>
      </c>
      <c r="V8" s="272">
        <v>0.06</v>
      </c>
      <c r="W8" s="272">
        <v>0.1</v>
      </c>
      <c r="X8" s="272">
        <v>0.22</v>
      </c>
      <c r="Y8" s="272">
        <v>0.02</v>
      </c>
      <c r="Z8" s="272">
        <v>0.8</v>
      </c>
      <c r="AA8" s="272">
        <v>1.08</v>
      </c>
      <c r="AB8" s="272">
        <v>0.05</v>
      </c>
      <c r="AC8" s="272">
        <v>3.91</v>
      </c>
      <c r="AD8" s="240">
        <v>7.35</v>
      </c>
      <c r="AE8" s="221">
        <v>2550</v>
      </c>
      <c r="AF8" s="221">
        <v>2450</v>
      </c>
      <c r="AG8" s="240">
        <f t="shared" si="3"/>
        <v>0</v>
      </c>
      <c r="AH8" s="240"/>
      <c r="AI8" s="365"/>
      <c r="AJ8" s="28"/>
      <c r="AK8" s="28"/>
      <c r="AL8" s="28"/>
      <c r="AM8" s="44"/>
      <c r="AN8" s="39"/>
      <c r="AO8" s="39"/>
      <c r="AP8" s="39"/>
      <c r="AQ8" s="28"/>
    </row>
    <row r="9" spans="1:44">
      <c r="A9" s="38"/>
      <c r="B9" s="282" t="s">
        <v>109</v>
      </c>
      <c r="C9" s="272">
        <v>0.8</v>
      </c>
      <c r="D9" s="28"/>
      <c r="E9" s="28">
        <v>15</v>
      </c>
      <c r="F9" s="28">
        <v>1</v>
      </c>
      <c r="G9" s="249">
        <v>90</v>
      </c>
      <c r="H9" s="249">
        <v>6.8</v>
      </c>
      <c r="I9" s="249">
        <v>27.9</v>
      </c>
      <c r="J9" s="249">
        <v>2.7</v>
      </c>
      <c r="K9" s="249">
        <v>25.2</v>
      </c>
      <c r="L9" s="249">
        <v>42.8</v>
      </c>
      <c r="M9" s="249">
        <v>30.2</v>
      </c>
      <c r="N9" s="249">
        <v>10.1</v>
      </c>
      <c r="O9" s="240">
        <f t="shared" si="2"/>
        <v>12.599999999999998</v>
      </c>
      <c r="P9" s="249">
        <v>7.2</v>
      </c>
      <c r="Q9" s="249">
        <v>0</v>
      </c>
      <c r="R9" s="272">
        <v>5</v>
      </c>
      <c r="S9" s="272">
        <v>1</v>
      </c>
      <c r="T9" s="272">
        <v>0.67</v>
      </c>
      <c r="U9" s="272">
        <v>1.2</v>
      </c>
      <c r="V9" s="272">
        <v>1.03</v>
      </c>
      <c r="W9" s="272">
        <v>0.36</v>
      </c>
      <c r="X9" s="272">
        <v>0.35</v>
      </c>
      <c r="Y9" s="272">
        <v>1</v>
      </c>
      <c r="Z9" s="272">
        <v>0.03</v>
      </c>
      <c r="AA9" s="272">
        <v>0.15</v>
      </c>
      <c r="AB9" s="272">
        <v>0.5</v>
      </c>
      <c r="AC9" s="272">
        <v>1.1000000000000001</v>
      </c>
      <c r="AD9" s="240">
        <v>21.482999999999997</v>
      </c>
      <c r="AE9" s="221">
        <v>2240</v>
      </c>
      <c r="AF9" s="221">
        <v>2040</v>
      </c>
      <c r="AG9" s="240">
        <f t="shared" si="3"/>
        <v>20.100000000000001</v>
      </c>
      <c r="AH9" s="352"/>
      <c r="AI9" s="364"/>
      <c r="AJ9" s="28"/>
      <c r="AK9" s="28"/>
      <c r="AL9" s="28"/>
      <c r="AM9" s="44"/>
      <c r="AN9" s="39"/>
      <c r="AO9" s="39"/>
      <c r="AP9" s="39"/>
      <c r="AQ9" s="28"/>
    </row>
    <row r="10" spans="1:44">
      <c r="A10" s="38"/>
      <c r="B10" s="282" t="s">
        <v>230</v>
      </c>
      <c r="C10" s="272">
        <v>1.3</v>
      </c>
      <c r="D10" s="28"/>
      <c r="E10" s="28">
        <v>45</v>
      </c>
      <c r="F10" s="28">
        <v>1</v>
      </c>
      <c r="G10" s="249">
        <v>90</v>
      </c>
      <c r="H10" s="249">
        <v>9.9</v>
      </c>
      <c r="I10" s="249">
        <v>15.3</v>
      </c>
      <c r="J10" s="249">
        <v>3.2</v>
      </c>
      <c r="K10" s="249">
        <v>26.1</v>
      </c>
      <c r="L10" s="249">
        <v>41.8</v>
      </c>
      <c r="M10" s="249">
        <v>32.6</v>
      </c>
      <c r="N10" s="249">
        <v>7.3</v>
      </c>
      <c r="O10" s="240">
        <f t="shared" si="2"/>
        <v>9.1999999999999957</v>
      </c>
      <c r="P10" s="249">
        <v>6.8</v>
      </c>
      <c r="Q10" s="249">
        <v>0</v>
      </c>
      <c r="R10" s="272">
        <v>3</v>
      </c>
      <c r="S10" s="272">
        <v>0.66</v>
      </c>
      <c r="T10" s="272">
        <v>0.23</v>
      </c>
      <c r="U10" s="272">
        <v>0.41</v>
      </c>
      <c r="V10" s="272">
        <v>0.63</v>
      </c>
      <c r="W10" s="272">
        <v>0.25</v>
      </c>
      <c r="X10" s="272">
        <v>1.5</v>
      </c>
      <c r="Y10" s="272">
        <v>0.26</v>
      </c>
      <c r="Z10" s="272">
        <v>7.0000000000000007E-2</v>
      </c>
      <c r="AA10" s="272">
        <v>0.48</v>
      </c>
      <c r="AB10" s="272">
        <v>0.27</v>
      </c>
      <c r="AC10" s="272">
        <v>2.1</v>
      </c>
      <c r="AD10" s="240">
        <v>8.8740000000000006</v>
      </c>
      <c r="AE10" s="221">
        <v>1770</v>
      </c>
      <c r="AF10" s="221">
        <v>1660</v>
      </c>
      <c r="AG10" s="240">
        <f t="shared" si="3"/>
        <v>25.3</v>
      </c>
      <c r="AH10" s="352"/>
      <c r="AI10" s="364"/>
      <c r="AJ10" s="28"/>
      <c r="AK10" s="28"/>
      <c r="AL10" s="28"/>
      <c r="AM10" s="44"/>
      <c r="AN10" s="39"/>
      <c r="AO10" s="39"/>
      <c r="AP10" s="39"/>
      <c r="AQ10" s="28"/>
    </row>
    <row r="11" spans="1:44" s="393" customFormat="1">
      <c r="A11" s="400"/>
      <c r="B11" s="282" t="s">
        <v>207</v>
      </c>
      <c r="C11" s="272">
        <v>0.68</v>
      </c>
      <c r="D11" s="28"/>
      <c r="E11" s="28"/>
      <c r="F11" s="28">
        <v>1</v>
      </c>
      <c r="G11" s="249">
        <v>90</v>
      </c>
      <c r="H11" s="249">
        <v>9</v>
      </c>
      <c r="I11" s="249">
        <v>13.5</v>
      </c>
      <c r="J11" s="249">
        <v>15.3</v>
      </c>
      <c r="K11" s="249">
        <v>8.1</v>
      </c>
      <c r="L11" s="249">
        <v>21.1</v>
      </c>
      <c r="M11" s="249">
        <v>10.1</v>
      </c>
      <c r="N11" s="249">
        <v>3.6</v>
      </c>
      <c r="O11" s="240">
        <f t="shared" si="2"/>
        <v>11.000000000000002</v>
      </c>
      <c r="P11" s="28">
        <v>1.5</v>
      </c>
      <c r="Q11" s="28">
        <v>27</v>
      </c>
      <c r="R11" s="272">
        <v>3</v>
      </c>
      <c r="S11" s="272">
        <v>0.59</v>
      </c>
      <c r="T11" s="272">
        <v>0.21</v>
      </c>
      <c r="U11" s="272">
        <v>0.44</v>
      </c>
      <c r="V11" s="272">
        <v>0.53</v>
      </c>
      <c r="W11" s="272">
        <v>0.14000000000000001</v>
      </c>
      <c r="X11" s="272">
        <v>0.12</v>
      </c>
      <c r="Y11" s="272">
        <v>1.6</v>
      </c>
      <c r="Z11" s="272">
        <v>0.06</v>
      </c>
      <c r="AA11" s="272">
        <v>0.08</v>
      </c>
      <c r="AB11" s="272">
        <v>1</v>
      </c>
      <c r="AC11" s="272">
        <v>1.6</v>
      </c>
      <c r="AD11" s="240">
        <v>8.7750000000000004</v>
      </c>
      <c r="AE11" s="221">
        <v>2970</v>
      </c>
      <c r="AF11" s="221">
        <v>2850</v>
      </c>
      <c r="AG11" s="240">
        <f t="shared" si="3"/>
        <v>6.5</v>
      </c>
      <c r="AH11" s="375"/>
      <c r="AI11" s="378"/>
      <c r="AJ11" s="383"/>
      <c r="AK11" s="383"/>
      <c r="AL11" s="383"/>
      <c r="AM11" s="392"/>
      <c r="AN11" s="404"/>
      <c r="AO11" s="404"/>
      <c r="AP11" s="404"/>
      <c r="AQ11" s="383"/>
      <c r="AR11" s="394"/>
    </row>
    <row r="12" spans="1:44">
      <c r="A12" s="38"/>
      <c r="B12" s="282" t="s">
        <v>196</v>
      </c>
      <c r="C12" s="272">
        <v>0.5</v>
      </c>
      <c r="D12" s="28"/>
      <c r="E12" s="28">
        <v>10</v>
      </c>
      <c r="F12" s="28">
        <v>1</v>
      </c>
      <c r="G12" s="249">
        <v>90</v>
      </c>
      <c r="H12" s="249">
        <v>6.1</v>
      </c>
      <c r="I12" s="249">
        <v>3.6</v>
      </c>
      <c r="J12" s="249">
        <v>1.2</v>
      </c>
      <c r="K12" s="249">
        <v>39.5</v>
      </c>
      <c r="L12" s="249">
        <v>75</v>
      </c>
      <c r="M12" s="249">
        <v>47.4</v>
      </c>
      <c r="N12" s="249">
        <v>8</v>
      </c>
      <c r="O12" s="240">
        <f t="shared" si="2"/>
        <v>27.6</v>
      </c>
      <c r="P12" s="249">
        <v>2.2000000000000002</v>
      </c>
      <c r="Q12" s="249">
        <v>0.5</v>
      </c>
      <c r="R12" s="272">
        <v>0</v>
      </c>
      <c r="S12" s="272"/>
      <c r="T12" s="272"/>
      <c r="U12" s="272"/>
      <c r="V12" s="272"/>
      <c r="W12" s="272"/>
      <c r="X12" s="272">
        <v>0.38</v>
      </c>
      <c r="Y12" s="272">
        <v>0.08</v>
      </c>
      <c r="Z12" s="272">
        <v>0.16</v>
      </c>
      <c r="AA12" s="272">
        <v>0.46</v>
      </c>
      <c r="AB12" s="272">
        <v>0.09</v>
      </c>
      <c r="AC12" s="272">
        <v>0.95</v>
      </c>
      <c r="AD12" s="240">
        <v>0.54</v>
      </c>
      <c r="AE12" s="221">
        <v>660</v>
      </c>
      <c r="AF12" s="221">
        <v>640</v>
      </c>
      <c r="AG12" s="240">
        <f t="shared" si="3"/>
        <v>39.4</v>
      </c>
      <c r="AH12" s="354"/>
      <c r="AI12" s="364"/>
      <c r="AJ12" s="352"/>
      <c r="AK12" s="353"/>
      <c r="AL12" s="28"/>
      <c r="AM12" s="44"/>
      <c r="AN12" s="39"/>
      <c r="AO12" s="39"/>
      <c r="AP12" s="39"/>
      <c r="AQ12" s="28"/>
    </row>
    <row r="13" spans="1:44">
      <c r="A13" s="38"/>
      <c r="B13" s="282" t="s">
        <v>197</v>
      </c>
      <c r="C13" s="272">
        <v>8.9</v>
      </c>
      <c r="D13" s="28">
        <v>0.5</v>
      </c>
      <c r="E13" s="28">
        <v>0.5</v>
      </c>
      <c r="F13" s="28">
        <v>1</v>
      </c>
      <c r="G13" s="249">
        <v>90</v>
      </c>
      <c r="H13" s="249">
        <v>90</v>
      </c>
      <c r="I13" s="249"/>
      <c r="J13" s="249"/>
      <c r="K13" s="249"/>
      <c r="L13" s="249"/>
      <c r="M13" s="249"/>
      <c r="N13" s="249"/>
      <c r="O13" s="240"/>
      <c r="P13" s="28"/>
      <c r="Q13" s="28"/>
      <c r="R13" s="272"/>
      <c r="S13" s="272"/>
      <c r="T13" s="272"/>
      <c r="U13" s="272"/>
      <c r="V13" s="272"/>
      <c r="W13" s="272"/>
      <c r="X13" s="272"/>
      <c r="Y13" s="272"/>
      <c r="Z13" s="272"/>
      <c r="AA13" s="272"/>
      <c r="AB13" s="272"/>
      <c r="AC13" s="272"/>
      <c r="AD13" s="240">
        <v>0</v>
      </c>
      <c r="AE13" s="221"/>
      <c r="AF13" s="221"/>
      <c r="AG13" s="240">
        <f>M13-N13</f>
        <v>0</v>
      </c>
      <c r="AH13" s="354"/>
      <c r="AI13" s="364"/>
      <c r="AJ13" s="28"/>
      <c r="AK13" s="28"/>
      <c r="AL13" s="28"/>
      <c r="AM13" s="44"/>
      <c r="AN13" s="39"/>
      <c r="AO13" s="39"/>
      <c r="AP13" s="39"/>
      <c r="AQ13" s="28"/>
    </row>
    <row r="14" spans="1:44">
      <c r="A14" s="38"/>
      <c r="B14" s="282" t="s">
        <v>198</v>
      </c>
      <c r="C14" s="272">
        <v>0.5</v>
      </c>
      <c r="D14" s="28"/>
      <c r="E14" s="28">
        <v>1</v>
      </c>
      <c r="F14" s="28">
        <v>1</v>
      </c>
      <c r="G14" s="249">
        <v>95</v>
      </c>
      <c r="H14" s="249">
        <v>95</v>
      </c>
      <c r="I14" s="249"/>
      <c r="J14" s="249"/>
      <c r="K14" s="249"/>
      <c r="L14" s="249"/>
      <c r="M14" s="249"/>
      <c r="N14" s="249"/>
      <c r="O14" s="240"/>
      <c r="P14" s="28"/>
      <c r="Q14" s="28"/>
      <c r="R14" s="272"/>
      <c r="S14" s="272"/>
      <c r="T14" s="272"/>
      <c r="U14" s="272"/>
      <c r="V14" s="272"/>
      <c r="W14" s="272"/>
      <c r="X14" s="272">
        <v>37.5</v>
      </c>
      <c r="Y14" s="272"/>
      <c r="Z14" s="272"/>
      <c r="AA14" s="272"/>
      <c r="AB14" s="272"/>
      <c r="AC14" s="272"/>
      <c r="AD14" s="240">
        <v>0</v>
      </c>
      <c r="AE14" s="221"/>
      <c r="AF14" s="221"/>
      <c r="AG14" s="240">
        <f>M14-N14</f>
        <v>0</v>
      </c>
      <c r="AH14" s="354"/>
      <c r="AI14" s="364"/>
      <c r="AJ14" s="352"/>
      <c r="AK14" s="353"/>
      <c r="AL14" s="28"/>
      <c r="AM14" s="44"/>
      <c r="AN14" s="39"/>
      <c r="AO14" s="39"/>
      <c r="AP14" s="39"/>
      <c r="AQ14" s="28"/>
    </row>
    <row r="15" spans="1:44">
      <c r="A15" s="38"/>
      <c r="B15" s="282" t="s">
        <v>88</v>
      </c>
      <c r="C15" s="272">
        <v>4</v>
      </c>
      <c r="D15" s="28"/>
      <c r="E15" s="28">
        <v>1</v>
      </c>
      <c r="F15" s="28">
        <v>1</v>
      </c>
      <c r="G15" s="249">
        <v>95</v>
      </c>
      <c r="H15" s="249">
        <v>95</v>
      </c>
      <c r="I15" s="249"/>
      <c r="J15" s="249"/>
      <c r="K15" s="249"/>
      <c r="L15" s="249"/>
      <c r="M15" s="249"/>
      <c r="N15" s="249"/>
      <c r="O15" s="240"/>
      <c r="P15" s="28"/>
      <c r="Q15" s="28"/>
      <c r="R15" s="272"/>
      <c r="S15" s="272"/>
      <c r="T15" s="272"/>
      <c r="U15" s="272"/>
      <c r="V15" s="272"/>
      <c r="W15" s="272"/>
      <c r="X15" s="272">
        <v>23.5</v>
      </c>
      <c r="Y15" s="272">
        <v>17.5</v>
      </c>
      <c r="Z15" s="272"/>
      <c r="AA15" s="272"/>
      <c r="AB15" s="272"/>
      <c r="AC15" s="272"/>
      <c r="AD15" s="240">
        <v>0</v>
      </c>
      <c r="AE15" s="221"/>
      <c r="AF15" s="221"/>
      <c r="AG15" s="240">
        <f>M15-N15</f>
        <v>0</v>
      </c>
      <c r="AH15" s="353"/>
      <c r="AI15" s="364"/>
      <c r="AJ15" s="353"/>
      <c r="AK15" s="353"/>
      <c r="AL15" s="28"/>
      <c r="AM15" s="44"/>
      <c r="AN15" s="39"/>
      <c r="AO15" s="39"/>
      <c r="AP15" s="39"/>
      <c r="AQ15" s="28"/>
    </row>
    <row r="16" spans="1:44">
      <c r="A16" s="38"/>
      <c r="B16" s="282" t="s">
        <v>242</v>
      </c>
      <c r="C16" s="272">
        <v>0.5</v>
      </c>
      <c r="D16" s="28"/>
      <c r="E16" s="28">
        <v>0.8</v>
      </c>
      <c r="F16" s="28">
        <v>1</v>
      </c>
      <c r="G16" s="249">
        <v>95</v>
      </c>
      <c r="H16" s="249">
        <v>95</v>
      </c>
      <c r="I16" s="249"/>
      <c r="J16" s="249"/>
      <c r="K16" s="249"/>
      <c r="L16" s="249"/>
      <c r="M16" s="249"/>
      <c r="N16" s="249"/>
      <c r="O16" s="240"/>
      <c r="P16" s="28"/>
      <c r="Q16" s="28"/>
      <c r="R16" s="272"/>
      <c r="S16" s="272"/>
      <c r="T16" s="272"/>
      <c r="U16" s="272"/>
      <c r="V16" s="272"/>
      <c r="W16" s="272"/>
      <c r="X16" s="272"/>
      <c r="Y16" s="272"/>
      <c r="Z16" s="272">
        <v>35.4</v>
      </c>
      <c r="AA16" s="272">
        <v>54.6</v>
      </c>
      <c r="AB16" s="272"/>
      <c r="AC16" s="272"/>
      <c r="AD16" s="240"/>
      <c r="AE16" s="221"/>
      <c r="AF16" s="221"/>
      <c r="AG16" s="240"/>
      <c r="AH16" s="240"/>
      <c r="AI16" s="365"/>
      <c r="AJ16" s="28"/>
      <c r="AK16" s="28"/>
      <c r="AL16" s="28"/>
      <c r="AM16" s="44"/>
      <c r="AN16" s="39"/>
      <c r="AO16" s="39"/>
      <c r="AP16" s="39"/>
      <c r="AQ16" s="28"/>
    </row>
    <row r="17" spans="1:54">
      <c r="A17" s="38"/>
      <c r="B17" s="282" t="s">
        <v>89</v>
      </c>
      <c r="C17" s="272">
        <v>6</v>
      </c>
      <c r="D17" s="28"/>
      <c r="E17" s="28">
        <v>0.2</v>
      </c>
      <c r="F17" s="28">
        <v>1</v>
      </c>
      <c r="G17" s="249">
        <v>98</v>
      </c>
      <c r="H17" s="249">
        <v>0.05</v>
      </c>
      <c r="I17" s="249">
        <v>95.6</v>
      </c>
      <c r="J17" s="249"/>
      <c r="K17" s="249"/>
      <c r="L17" s="249"/>
      <c r="M17" s="249"/>
      <c r="N17" s="249"/>
      <c r="O17" s="228"/>
      <c r="Q17" s="28"/>
      <c r="R17" s="272"/>
      <c r="S17" s="272">
        <v>78.400000000000006</v>
      </c>
      <c r="T17" s="272"/>
      <c r="U17" s="272"/>
      <c r="V17" s="272"/>
      <c r="W17" s="272"/>
      <c r="X17" s="272">
        <v>0.04</v>
      </c>
      <c r="Y17" s="272"/>
      <c r="Z17" s="272"/>
      <c r="AA17" s="272">
        <v>19.399999999999999</v>
      </c>
      <c r="AB17" s="272"/>
      <c r="AC17" s="272"/>
      <c r="AD17" s="240">
        <v>78.391999999999996</v>
      </c>
      <c r="AE17" s="221">
        <v>4970</v>
      </c>
      <c r="AF17" s="221"/>
      <c r="AG17" s="240">
        <f>M17-N17</f>
        <v>0</v>
      </c>
      <c r="AH17" s="240"/>
      <c r="AI17" s="365"/>
      <c r="AJ17" s="28"/>
      <c r="AK17" s="28"/>
      <c r="AL17" s="28"/>
      <c r="AM17" s="44"/>
      <c r="AN17" s="39"/>
      <c r="AO17" s="39"/>
      <c r="AP17" s="39"/>
      <c r="AQ17" s="28"/>
    </row>
    <row r="18" spans="1:54">
      <c r="A18" s="38"/>
      <c r="B18" s="282" t="s">
        <v>199</v>
      </c>
      <c r="C18" s="272">
        <v>15</v>
      </c>
      <c r="D18" s="28"/>
      <c r="E18" s="28">
        <v>0.2</v>
      </c>
      <c r="F18" s="28">
        <v>1</v>
      </c>
      <c r="G18" s="249">
        <v>99</v>
      </c>
      <c r="H18" s="249">
        <v>0.2</v>
      </c>
      <c r="I18" s="249">
        <v>58.7</v>
      </c>
      <c r="J18" s="249"/>
      <c r="K18" s="249"/>
      <c r="L18" s="249"/>
      <c r="M18" s="249"/>
      <c r="N18" s="249"/>
      <c r="O18" s="228"/>
      <c r="Q18" s="28"/>
      <c r="R18" s="272"/>
      <c r="S18" s="272"/>
      <c r="T18" s="272">
        <v>99</v>
      </c>
      <c r="U18" s="272">
        <v>99</v>
      </c>
      <c r="V18" s="272"/>
      <c r="W18" s="272"/>
      <c r="X18" s="272">
        <v>0.02</v>
      </c>
      <c r="Y18" s="272"/>
      <c r="Z18" s="272"/>
      <c r="AA18" s="272"/>
      <c r="AB18" s="272"/>
      <c r="AC18" s="272"/>
      <c r="AD18" s="240">
        <v>99</v>
      </c>
      <c r="AE18" s="221">
        <v>5750</v>
      </c>
      <c r="AF18" s="221"/>
      <c r="AG18" s="240">
        <f>M18-N18</f>
        <v>0</v>
      </c>
      <c r="AH18" s="240"/>
      <c r="AI18" s="365"/>
      <c r="AJ18" s="28"/>
      <c r="AK18" s="28"/>
      <c r="AL18" s="28"/>
      <c r="AM18" s="44"/>
      <c r="AN18" s="39"/>
      <c r="AO18" s="39"/>
      <c r="AP18" s="39"/>
      <c r="AQ18" s="28"/>
    </row>
    <row r="19" spans="1:54">
      <c r="A19" s="38"/>
      <c r="B19" s="282" t="s">
        <v>200</v>
      </c>
      <c r="C19" s="272">
        <v>1</v>
      </c>
      <c r="D19" s="28">
        <v>5</v>
      </c>
      <c r="E19" s="28">
        <v>15</v>
      </c>
      <c r="F19" s="28">
        <v>1</v>
      </c>
      <c r="G19" s="249">
        <v>90</v>
      </c>
      <c r="H19" s="249">
        <v>6.3</v>
      </c>
      <c r="I19" s="249">
        <v>45</v>
      </c>
      <c r="J19" s="249">
        <v>1.8</v>
      </c>
      <c r="K19" s="249">
        <v>6.3</v>
      </c>
      <c r="L19" s="249">
        <v>13.2</v>
      </c>
      <c r="M19" s="249">
        <v>8.1999999999999993</v>
      </c>
      <c r="N19" s="249">
        <v>0.6</v>
      </c>
      <c r="O19" s="240">
        <f>L19-M19</f>
        <v>5</v>
      </c>
      <c r="P19" s="249">
        <v>6.9</v>
      </c>
      <c r="Q19" s="249">
        <v>0</v>
      </c>
      <c r="R19" s="272">
        <v>8</v>
      </c>
      <c r="S19" s="272">
        <v>2.84</v>
      </c>
      <c r="T19" s="272">
        <v>0.63</v>
      </c>
      <c r="U19" s="272">
        <v>1.31</v>
      </c>
      <c r="V19" s="272">
        <v>1.76</v>
      </c>
      <c r="W19" s="272">
        <v>0.6</v>
      </c>
      <c r="X19" s="272">
        <v>0.28999999999999998</v>
      </c>
      <c r="Y19" s="272">
        <v>0.61</v>
      </c>
      <c r="Z19" s="272">
        <v>0.02</v>
      </c>
      <c r="AA19" s="272">
        <v>0.04</v>
      </c>
      <c r="AB19" s="272">
        <v>0.27</v>
      </c>
      <c r="AC19" s="272">
        <v>1.95</v>
      </c>
      <c r="AD19" s="240">
        <v>37.35</v>
      </c>
      <c r="AE19" s="221">
        <v>3300</v>
      </c>
      <c r="AF19" s="221">
        <v>2880</v>
      </c>
      <c r="AG19" s="240">
        <f>M19-N19</f>
        <v>7.6</v>
      </c>
      <c r="AH19" s="240"/>
      <c r="AI19" s="365"/>
      <c r="AJ19" s="28"/>
      <c r="AK19" s="28"/>
      <c r="AL19" s="28"/>
      <c r="AM19" s="44"/>
      <c r="AN19" s="39"/>
      <c r="AO19" s="39"/>
      <c r="AP19" s="39"/>
      <c r="AQ19" s="28"/>
    </row>
    <row r="20" spans="1:54" s="394" customFormat="1">
      <c r="A20" s="400"/>
      <c r="B20" s="282" t="s">
        <v>227</v>
      </c>
      <c r="C20" s="272">
        <v>2.5</v>
      </c>
      <c r="D20" s="28"/>
      <c r="E20" s="28"/>
      <c r="F20" s="28">
        <v>1</v>
      </c>
      <c r="G20" s="28">
        <v>99.5</v>
      </c>
      <c r="H20" s="28">
        <v>0</v>
      </c>
      <c r="I20" s="28">
        <v>0</v>
      </c>
      <c r="J20" s="28">
        <v>99</v>
      </c>
      <c r="K20" s="28">
        <v>0</v>
      </c>
      <c r="L20" s="28">
        <v>0</v>
      </c>
      <c r="M20" s="28">
        <v>0</v>
      </c>
      <c r="N20" s="28">
        <v>0</v>
      </c>
      <c r="O20" s="240">
        <f t="shared" ref="O20" si="4">L20-M20</f>
        <v>0</v>
      </c>
      <c r="P20" s="28">
        <v>0</v>
      </c>
      <c r="Q20" s="28">
        <v>0</v>
      </c>
      <c r="R20" s="272">
        <v>0</v>
      </c>
      <c r="S20" s="272">
        <v>0</v>
      </c>
      <c r="T20" s="272">
        <v>0</v>
      </c>
      <c r="U20" s="272">
        <v>0</v>
      </c>
      <c r="V20" s="272">
        <v>0</v>
      </c>
      <c r="W20" s="272">
        <v>0</v>
      </c>
      <c r="X20" s="272">
        <v>0</v>
      </c>
      <c r="Y20" s="272">
        <v>0</v>
      </c>
      <c r="Z20" s="272">
        <v>0</v>
      </c>
      <c r="AA20" s="272">
        <v>0</v>
      </c>
      <c r="AB20" s="272">
        <v>0</v>
      </c>
      <c r="AC20" s="272">
        <v>0</v>
      </c>
      <c r="AD20" s="240">
        <v>0</v>
      </c>
      <c r="AE20" s="221">
        <v>8500</v>
      </c>
      <c r="AF20" s="221">
        <v>8500</v>
      </c>
      <c r="AG20" s="240">
        <f t="shared" ref="AG20" si="5">M20-N20</f>
        <v>0</v>
      </c>
      <c r="AH20" s="375"/>
      <c r="AI20" s="378"/>
      <c r="AJ20" s="383"/>
      <c r="AK20" s="383"/>
      <c r="AL20" s="383"/>
      <c r="AM20" s="392"/>
      <c r="AN20" s="404"/>
      <c r="AO20" s="404"/>
      <c r="AP20" s="404"/>
      <c r="AQ20" s="383"/>
    </row>
    <row r="21" spans="1:54">
      <c r="A21" s="38"/>
      <c r="B21" s="43"/>
      <c r="C21" s="272"/>
      <c r="D21" s="28"/>
      <c r="E21" s="28"/>
      <c r="F21" s="28"/>
      <c r="G21" s="249"/>
      <c r="H21" s="249"/>
      <c r="I21" s="249"/>
      <c r="J21" s="249"/>
      <c r="K21" s="249"/>
      <c r="L21" s="249"/>
      <c r="M21" s="249"/>
      <c r="N21" s="249"/>
      <c r="O21" s="240"/>
      <c r="P21" s="28"/>
      <c r="Q21" s="28"/>
      <c r="R21" s="272"/>
      <c r="S21" s="272"/>
      <c r="T21" s="272"/>
      <c r="U21" s="272"/>
      <c r="V21" s="272"/>
      <c r="W21" s="272"/>
      <c r="X21" s="272"/>
      <c r="Y21" s="272"/>
      <c r="Z21" s="272"/>
      <c r="AA21" s="272"/>
      <c r="AB21" s="272"/>
      <c r="AC21" s="272"/>
      <c r="AD21" s="240"/>
      <c r="AE21" s="221"/>
      <c r="AF21" s="221"/>
      <c r="AG21" s="240"/>
      <c r="AH21" s="240"/>
      <c r="AI21" s="365"/>
      <c r="AJ21" s="28"/>
      <c r="AK21" s="28"/>
      <c r="AL21" s="28"/>
      <c r="AM21" s="44"/>
      <c r="AN21" s="39"/>
      <c r="AO21" s="39"/>
      <c r="AP21" s="39"/>
      <c r="AQ21" s="28"/>
    </row>
    <row r="22" spans="1:54">
      <c r="A22" s="38"/>
      <c r="B22" s="282"/>
      <c r="C22" s="272"/>
      <c r="D22" s="28"/>
      <c r="E22" s="28"/>
      <c r="F22" s="28"/>
      <c r="G22" s="249"/>
      <c r="H22" s="249"/>
      <c r="I22" s="249"/>
      <c r="J22" s="249"/>
      <c r="K22" s="249"/>
      <c r="L22" s="249"/>
      <c r="M22" s="249"/>
      <c r="N22" s="249"/>
      <c r="O22" s="240"/>
      <c r="P22" s="28"/>
      <c r="Q22" s="28"/>
      <c r="R22" s="272"/>
      <c r="S22" s="272"/>
      <c r="T22" s="272"/>
      <c r="U22" s="272"/>
      <c r="V22" s="272"/>
      <c r="W22" s="272"/>
      <c r="X22" s="272"/>
      <c r="Y22" s="272"/>
      <c r="Z22" s="272"/>
      <c r="AA22" s="272"/>
      <c r="AB22" s="272"/>
      <c r="AC22" s="272"/>
      <c r="AD22" s="240"/>
      <c r="AE22" s="221"/>
      <c r="AF22" s="221"/>
      <c r="AG22" s="240"/>
      <c r="AH22" s="240"/>
      <c r="AI22" s="365"/>
      <c r="AJ22" s="28"/>
      <c r="AK22" s="28"/>
      <c r="AL22" s="28"/>
      <c r="AM22" s="44"/>
      <c r="AN22" s="39"/>
      <c r="AO22" s="39"/>
      <c r="AP22" s="39"/>
      <c r="AQ22" s="28"/>
    </row>
    <row r="23" spans="1:54">
      <c r="A23" s="38"/>
      <c r="B23" s="282"/>
      <c r="C23" s="272"/>
      <c r="D23" s="28"/>
      <c r="E23" s="28"/>
      <c r="F23" s="28"/>
      <c r="G23" s="249"/>
      <c r="H23" s="249"/>
      <c r="I23" s="249"/>
      <c r="J23" s="249"/>
      <c r="K23" s="249"/>
      <c r="L23" s="249"/>
      <c r="M23" s="249"/>
      <c r="N23" s="249"/>
      <c r="O23" s="240"/>
      <c r="P23" s="28"/>
      <c r="Q23" s="28"/>
      <c r="R23" s="272"/>
      <c r="S23" s="272"/>
      <c r="T23" s="272"/>
      <c r="U23" s="272"/>
      <c r="V23" s="272"/>
      <c r="W23" s="272"/>
      <c r="X23" s="272"/>
      <c r="Y23" s="272"/>
      <c r="Z23" s="272"/>
      <c r="AA23" s="272"/>
      <c r="AB23" s="272"/>
      <c r="AC23" s="272"/>
      <c r="AD23" s="240"/>
      <c r="AE23" s="221"/>
      <c r="AF23" s="221"/>
      <c r="AG23" s="240"/>
      <c r="AH23" s="240"/>
      <c r="AI23" s="365"/>
      <c r="AJ23" s="28"/>
      <c r="AK23" s="28"/>
      <c r="AL23" s="28"/>
      <c r="AM23" s="44"/>
      <c r="AN23" s="39"/>
      <c r="AO23" s="39"/>
      <c r="AP23" s="39"/>
      <c r="AQ23" s="28"/>
    </row>
    <row r="24" spans="1:54">
      <c r="A24" s="38"/>
      <c r="B24" s="282"/>
      <c r="C24" s="272"/>
      <c r="D24" s="28"/>
      <c r="E24" s="28"/>
      <c r="F24" s="28"/>
      <c r="G24" s="249"/>
      <c r="H24" s="249"/>
      <c r="I24" s="249"/>
      <c r="J24" s="249"/>
      <c r="K24" s="249"/>
      <c r="L24" s="249"/>
      <c r="M24" s="249"/>
      <c r="N24" s="249"/>
      <c r="O24" s="240"/>
      <c r="P24" s="28"/>
      <c r="Q24" s="28"/>
      <c r="R24" s="272"/>
      <c r="S24" s="272"/>
      <c r="T24" s="272"/>
      <c r="U24" s="272"/>
      <c r="V24" s="272"/>
      <c r="W24" s="272"/>
      <c r="X24" s="272"/>
      <c r="Y24" s="272"/>
      <c r="Z24" s="272"/>
      <c r="AA24" s="272"/>
      <c r="AB24" s="272"/>
      <c r="AC24" s="272"/>
      <c r="AD24" s="240"/>
      <c r="AE24" s="221"/>
      <c r="AF24" s="221"/>
      <c r="AG24" s="240"/>
      <c r="AH24" s="240"/>
      <c r="AI24" s="365"/>
      <c r="AJ24" s="28"/>
      <c r="AK24" s="28"/>
      <c r="AL24" s="28"/>
      <c r="AM24" s="44"/>
      <c r="AN24" s="39"/>
      <c r="AO24" s="39"/>
      <c r="AP24" s="39"/>
      <c r="AQ24" s="28"/>
    </row>
    <row r="25" spans="1:54">
      <c r="A25" s="38"/>
      <c r="B25" s="282"/>
      <c r="C25" s="272"/>
      <c r="D25" s="28"/>
      <c r="E25" s="28"/>
      <c r="F25" s="28"/>
      <c r="G25" s="249"/>
      <c r="H25" s="249"/>
      <c r="I25" s="249"/>
      <c r="J25" s="249"/>
      <c r="K25" s="249"/>
      <c r="L25" s="249"/>
      <c r="M25" s="249"/>
      <c r="N25" s="249"/>
      <c r="O25" s="240"/>
      <c r="P25" s="28"/>
      <c r="Q25" s="28"/>
      <c r="R25" s="272"/>
      <c r="S25" s="272"/>
      <c r="T25" s="272"/>
      <c r="U25" s="272"/>
      <c r="V25" s="272"/>
      <c r="W25" s="272"/>
      <c r="X25" s="272"/>
      <c r="Y25" s="272"/>
      <c r="Z25" s="272"/>
      <c r="AA25" s="272"/>
      <c r="AB25" s="272"/>
      <c r="AC25" s="272"/>
      <c r="AD25" s="240"/>
      <c r="AE25" s="221"/>
      <c r="AF25" s="221"/>
      <c r="AG25" s="240"/>
      <c r="AH25" s="240"/>
      <c r="AI25" s="365"/>
      <c r="AJ25" s="28"/>
      <c r="AK25" s="28"/>
      <c r="AL25" s="28"/>
      <c r="AM25" s="44"/>
      <c r="AN25" s="39"/>
      <c r="AO25" s="39"/>
      <c r="AP25" s="39"/>
      <c r="AQ25" s="28"/>
    </row>
    <row r="26" spans="1:54">
      <c r="A26" s="38"/>
      <c r="B26" s="282"/>
      <c r="C26" s="272"/>
      <c r="D26" s="28"/>
      <c r="E26" s="28"/>
      <c r="F26" s="28"/>
      <c r="G26" s="249"/>
      <c r="H26" s="249"/>
      <c r="I26" s="249"/>
      <c r="J26" s="249"/>
      <c r="K26" s="249"/>
      <c r="L26" s="249"/>
      <c r="M26" s="249"/>
      <c r="N26" s="249"/>
      <c r="O26" s="240"/>
      <c r="P26" s="28"/>
      <c r="Q26" s="28"/>
      <c r="R26" s="272"/>
      <c r="S26" s="272"/>
      <c r="T26" s="272"/>
      <c r="U26" s="272"/>
      <c r="V26" s="272"/>
      <c r="W26" s="272"/>
      <c r="X26" s="272"/>
      <c r="Y26" s="272"/>
      <c r="Z26" s="272"/>
      <c r="AA26" s="272"/>
      <c r="AB26" s="272"/>
      <c r="AC26" s="272"/>
      <c r="AD26" s="240"/>
      <c r="AE26" s="221"/>
      <c r="AF26" s="221"/>
      <c r="AG26" s="240"/>
      <c r="AH26" s="240"/>
      <c r="AI26" s="365"/>
      <c r="AJ26" s="28"/>
      <c r="AK26" s="28"/>
      <c r="AL26" s="28"/>
      <c r="AM26" s="44"/>
      <c r="AN26" s="39"/>
      <c r="AO26" s="39"/>
      <c r="AP26" s="39"/>
      <c r="AQ26" s="28"/>
    </row>
    <row r="27" spans="1:54">
      <c r="A27" s="38"/>
      <c r="B27" s="282"/>
      <c r="C27" s="272"/>
      <c r="D27" s="28"/>
      <c r="E27" s="28"/>
      <c r="F27" s="28"/>
      <c r="G27" s="249"/>
      <c r="H27" s="249"/>
      <c r="I27" s="249"/>
      <c r="J27" s="249"/>
      <c r="K27" s="249"/>
      <c r="L27" s="249"/>
      <c r="M27" s="249"/>
      <c r="N27" s="249"/>
      <c r="O27" s="228"/>
      <c r="Q27" s="28"/>
      <c r="R27" s="272"/>
      <c r="S27" s="272"/>
      <c r="T27" s="272"/>
      <c r="U27" s="272"/>
      <c r="V27" s="272"/>
      <c r="W27" s="272"/>
      <c r="X27" s="272"/>
      <c r="Y27" s="272"/>
      <c r="Z27" s="272"/>
      <c r="AA27" s="272"/>
      <c r="AB27" s="272"/>
      <c r="AC27" s="272"/>
      <c r="AD27" s="240"/>
      <c r="AE27" s="221"/>
      <c r="AF27" s="221"/>
      <c r="AG27" s="240"/>
      <c r="AH27" s="240"/>
      <c r="AI27" s="365"/>
      <c r="AJ27" s="28"/>
      <c r="AK27" s="28"/>
      <c r="AL27" s="28"/>
      <c r="AM27" s="44"/>
      <c r="AN27" s="39"/>
      <c r="AO27" s="39"/>
      <c r="AP27" s="39"/>
    </row>
    <row r="28" spans="1:54">
      <c r="A28" s="38"/>
      <c r="B28" s="282"/>
      <c r="C28" s="272"/>
      <c r="D28" s="28"/>
      <c r="E28" s="28"/>
      <c r="F28" s="28"/>
      <c r="G28" s="249"/>
      <c r="H28" s="249"/>
      <c r="I28" s="249"/>
      <c r="J28" s="249"/>
      <c r="K28" s="249"/>
      <c r="L28" s="249"/>
      <c r="M28" s="249"/>
      <c r="N28" s="249"/>
      <c r="O28" s="228"/>
      <c r="Q28" s="28"/>
      <c r="R28" s="272"/>
      <c r="S28" s="272"/>
      <c r="T28" s="272"/>
      <c r="U28" s="272"/>
      <c r="V28" s="272"/>
      <c r="W28" s="272"/>
      <c r="X28" s="272"/>
      <c r="Y28" s="272"/>
      <c r="Z28" s="272"/>
      <c r="AA28" s="272"/>
      <c r="AB28" s="272"/>
      <c r="AC28" s="272"/>
      <c r="AD28" s="240"/>
      <c r="AE28" s="221"/>
      <c r="AF28" s="221"/>
      <c r="AG28" s="240"/>
      <c r="AH28" s="240"/>
      <c r="AI28" s="365"/>
      <c r="AJ28" s="28"/>
      <c r="AK28" s="28"/>
      <c r="AL28" s="28"/>
      <c r="AM28" s="44"/>
      <c r="AN28" s="39"/>
      <c r="AO28" s="39"/>
      <c r="AP28" s="39"/>
    </row>
    <row r="29" spans="1:54" ht="13.8" thickBot="1">
      <c r="A29" s="38"/>
      <c r="B29" s="45"/>
      <c r="C29" s="277"/>
      <c r="D29" s="46"/>
      <c r="E29" s="46"/>
      <c r="F29" s="46"/>
      <c r="G29" s="46"/>
      <c r="H29" s="46"/>
      <c r="I29" s="46"/>
      <c r="J29" s="46"/>
      <c r="K29" s="46"/>
      <c r="L29" s="46"/>
      <c r="M29" s="46"/>
      <c r="N29" s="46"/>
      <c r="O29" s="241"/>
      <c r="P29" s="241"/>
      <c r="Q29" s="46"/>
      <c r="R29" s="277"/>
      <c r="S29" s="277"/>
      <c r="T29" s="277"/>
      <c r="U29" s="277"/>
      <c r="V29" s="277"/>
      <c r="W29" s="277"/>
      <c r="X29" s="277"/>
      <c r="Y29" s="277"/>
      <c r="Z29" s="277"/>
      <c r="AA29" s="277"/>
      <c r="AB29" s="277"/>
      <c r="AC29" s="277"/>
      <c r="AD29" s="222"/>
      <c r="AE29" s="222"/>
      <c r="AF29" s="222"/>
      <c r="AG29" s="233"/>
      <c r="AH29" s="246"/>
      <c r="AI29" s="366"/>
      <c r="AJ29" s="46"/>
      <c r="AK29" s="46"/>
      <c r="AL29" s="46"/>
      <c r="AM29" s="47"/>
      <c r="AN29" s="39"/>
      <c r="AO29" s="39"/>
      <c r="AP29" s="39"/>
    </row>
    <row r="30" spans="1:54" ht="13.8" thickBot="1">
      <c r="A30" s="38"/>
      <c r="B30" s="38"/>
      <c r="C30" s="39"/>
      <c r="D30" s="39"/>
      <c r="E30" s="39"/>
      <c r="F30" s="39"/>
      <c r="G30" s="39"/>
      <c r="H30" s="39"/>
      <c r="I30" s="39"/>
      <c r="J30" s="39"/>
      <c r="K30" s="39"/>
      <c r="L30" s="39"/>
      <c r="M30" s="39"/>
      <c r="N30" s="39"/>
      <c r="O30" s="242"/>
      <c r="P30" s="242"/>
      <c r="Q30" s="39"/>
      <c r="R30" s="275"/>
      <c r="S30" s="275"/>
      <c r="T30" s="275"/>
      <c r="U30" s="275"/>
      <c r="V30" s="275"/>
      <c r="W30" s="275"/>
      <c r="X30" s="275"/>
      <c r="Y30" s="275"/>
      <c r="Z30" s="275"/>
      <c r="AA30" s="275"/>
      <c r="AB30" s="275"/>
      <c r="AC30" s="275"/>
      <c r="AD30" s="220"/>
      <c r="AE30" s="220"/>
      <c r="AF30" s="220"/>
      <c r="AG30" s="232"/>
      <c r="AH30" s="349"/>
      <c r="AI30" s="362" t="s">
        <v>190</v>
      </c>
      <c r="AJ30" s="355"/>
      <c r="AK30" s="349"/>
      <c r="AL30" s="349"/>
      <c r="AM30" s="350"/>
      <c r="AN30" s="350"/>
      <c r="AO30" s="39"/>
      <c r="AP30" s="39"/>
    </row>
    <row r="31" spans="1:54" ht="18" thickBot="1">
      <c r="A31" s="38"/>
      <c r="B31" s="145"/>
      <c r="C31" s="146" t="s">
        <v>243</v>
      </c>
      <c r="D31" s="147"/>
      <c r="E31" s="147"/>
      <c r="F31" s="147"/>
      <c r="G31" s="147"/>
      <c r="H31" s="147"/>
      <c r="I31" s="147"/>
      <c r="J31" s="147"/>
      <c r="K31" s="147"/>
      <c r="L31" s="147"/>
      <c r="M31" s="147"/>
      <c r="N31" s="146" t="s">
        <v>243</v>
      </c>
      <c r="O31" s="243"/>
      <c r="P31" s="147"/>
      <c r="Q31" s="147"/>
      <c r="R31" s="278"/>
      <c r="S31" s="278"/>
      <c r="T31" s="278"/>
      <c r="U31" s="278"/>
      <c r="V31" s="278"/>
      <c r="W31" s="278"/>
      <c r="X31" s="279" t="s">
        <v>243</v>
      </c>
      <c r="Y31" s="278"/>
      <c r="Z31" s="278"/>
      <c r="AA31" s="278"/>
      <c r="AB31" s="278"/>
      <c r="AC31" s="278"/>
      <c r="AD31" s="223"/>
      <c r="AE31" s="223"/>
      <c r="AF31" s="223"/>
      <c r="AG31" s="234"/>
      <c r="AH31" s="498" t="s">
        <v>186</v>
      </c>
      <c r="AI31" s="499" t="s">
        <v>187</v>
      </c>
      <c r="AJ31" s="500" t="s">
        <v>188</v>
      </c>
      <c r="AK31" s="507" t="s">
        <v>189</v>
      </c>
      <c r="AL31" s="498" t="s">
        <v>26</v>
      </c>
      <c r="AM31" s="501" t="s">
        <v>27</v>
      </c>
      <c r="AN31" s="351"/>
      <c r="AO31" s="39"/>
      <c r="AP31" s="39"/>
    </row>
    <row r="32" spans="1:54" s="239" customFormat="1">
      <c r="A32" s="238"/>
      <c r="B32" s="4"/>
      <c r="C32" s="181"/>
      <c r="D32" s="181"/>
      <c r="E32" s="181"/>
      <c r="F32" s="181"/>
      <c r="G32" s="181"/>
      <c r="H32" s="181"/>
      <c r="I32" s="181"/>
      <c r="J32" s="181"/>
      <c r="K32" s="181"/>
      <c r="L32" s="181"/>
      <c r="M32" s="181"/>
      <c r="N32" s="181"/>
      <c r="O32" s="244"/>
      <c r="P32" s="181"/>
      <c r="Q32" s="181"/>
      <c r="R32" s="280"/>
      <c r="S32" s="280"/>
      <c r="T32" s="280"/>
      <c r="U32" s="280"/>
      <c r="V32" s="280"/>
      <c r="W32" s="280"/>
      <c r="X32" s="280"/>
      <c r="Y32" s="280"/>
      <c r="Z32" s="280"/>
      <c r="AA32" s="280"/>
      <c r="AB32" s="280"/>
      <c r="AC32" s="280"/>
      <c r="AD32" s="181"/>
      <c r="AE32" s="181"/>
      <c r="AF32" s="181"/>
      <c r="AG32" s="181"/>
      <c r="AH32" s="247"/>
      <c r="AI32" s="367"/>
      <c r="AJ32" s="181"/>
      <c r="AK32" s="181"/>
      <c r="AL32" s="181"/>
      <c r="AM32" s="181"/>
      <c r="AN32" s="181"/>
      <c r="AO32" s="181"/>
      <c r="AP32" s="181"/>
      <c r="AQ32" s="181"/>
      <c r="AR32" s="181"/>
      <c r="AS32" s="181"/>
      <c r="AT32" s="181"/>
      <c r="AU32" s="181"/>
      <c r="AV32" s="181"/>
      <c r="AW32" s="181"/>
      <c r="AX32" s="181"/>
      <c r="AY32" s="181"/>
      <c r="AZ32" s="181"/>
      <c r="BA32" s="181"/>
      <c r="BB32" s="181"/>
    </row>
    <row r="33" spans="1:44" s="376" customFormat="1">
      <c r="A33" s="371"/>
      <c r="B33" s="282" t="s">
        <v>191</v>
      </c>
      <c r="C33" s="28"/>
      <c r="D33" s="28"/>
      <c r="E33" s="28"/>
      <c r="F33" s="28">
        <v>1</v>
      </c>
      <c r="G33" s="249">
        <v>88</v>
      </c>
      <c r="H33" s="28">
        <v>2.2000000000000002</v>
      </c>
      <c r="I33" s="28">
        <v>10.3</v>
      </c>
      <c r="J33" s="249">
        <v>2</v>
      </c>
      <c r="K33" s="28">
        <v>4.5999999999999996</v>
      </c>
      <c r="L33" s="28">
        <v>17.5</v>
      </c>
      <c r="M33" s="28">
        <v>5.5</v>
      </c>
      <c r="N33" s="28">
        <v>0.9</v>
      </c>
      <c r="O33" s="240">
        <f>L33-M33</f>
        <v>12</v>
      </c>
      <c r="P33" s="28">
        <v>0.6</v>
      </c>
      <c r="Q33" s="28">
        <v>51</v>
      </c>
      <c r="R33" s="272">
        <v>2.5</v>
      </c>
      <c r="S33" s="272">
        <v>0.39</v>
      </c>
      <c r="T33" s="272">
        <v>0.17</v>
      </c>
      <c r="U33" s="272">
        <v>0.42</v>
      </c>
      <c r="V33" s="272">
        <v>0.36</v>
      </c>
      <c r="W33" s="272">
        <v>0.13</v>
      </c>
      <c r="X33" s="272">
        <v>0.06</v>
      </c>
      <c r="Y33" s="272">
        <v>0.36</v>
      </c>
      <c r="Z33" s="272">
        <v>0.02</v>
      </c>
      <c r="AA33" s="272">
        <v>0.14000000000000001</v>
      </c>
      <c r="AB33" s="272">
        <v>0.13</v>
      </c>
      <c r="AC33" s="272">
        <v>0.51</v>
      </c>
      <c r="AD33" s="240">
        <v>6.9009999999999998</v>
      </c>
      <c r="AE33" s="221">
        <v>3030</v>
      </c>
      <c r="AF33" s="221">
        <v>2980</v>
      </c>
      <c r="AG33" s="240">
        <f>M33-N33</f>
        <v>4.5999999999999996</v>
      </c>
      <c r="AH33" s="374"/>
      <c r="AI33" s="377"/>
      <c r="AJ33" s="374"/>
      <c r="AK33" s="374"/>
      <c r="AL33" s="373"/>
      <c r="AM33" s="379"/>
      <c r="AN33" s="380"/>
      <c r="AO33" s="380"/>
      <c r="AP33" s="380"/>
      <c r="AR33" s="381"/>
    </row>
    <row r="34" spans="1:44" s="393" customFormat="1">
      <c r="A34" s="400"/>
      <c r="B34" s="282" t="s">
        <v>201</v>
      </c>
      <c r="C34" s="28"/>
      <c r="D34" s="28"/>
      <c r="E34" s="28"/>
      <c r="F34" s="28">
        <v>1</v>
      </c>
      <c r="G34" s="249">
        <v>88</v>
      </c>
      <c r="H34" s="28">
        <v>1.2</v>
      </c>
      <c r="I34" s="28">
        <v>8.1999999999999993</v>
      </c>
      <c r="J34" s="28">
        <v>3.5</v>
      </c>
      <c r="K34" s="28">
        <v>1.9</v>
      </c>
      <c r="L34" s="28">
        <v>9.5</v>
      </c>
      <c r="M34" s="28">
        <v>2.5</v>
      </c>
      <c r="N34" s="28">
        <v>0.5</v>
      </c>
      <c r="O34" s="240">
        <f t="shared" ref="O34:O96" si="6">L34-M34</f>
        <v>7</v>
      </c>
      <c r="P34" s="28">
        <v>0.7</v>
      </c>
      <c r="Q34" s="28">
        <v>64</v>
      </c>
      <c r="R34" s="272">
        <v>1.5</v>
      </c>
      <c r="S34" s="272">
        <v>0.23</v>
      </c>
      <c r="T34" s="272">
        <v>0.17</v>
      </c>
      <c r="U34" s="272">
        <v>0.35</v>
      </c>
      <c r="V34" s="272">
        <v>0.28999999999999998</v>
      </c>
      <c r="W34" s="272">
        <v>0.05</v>
      </c>
      <c r="X34" s="272">
        <v>0.02</v>
      </c>
      <c r="Y34" s="272">
        <v>0.25</v>
      </c>
      <c r="Z34" s="272">
        <v>0.01</v>
      </c>
      <c r="AA34" s="272">
        <v>0.05</v>
      </c>
      <c r="AB34" s="272">
        <v>0.11</v>
      </c>
      <c r="AC34" s="272">
        <v>0.32</v>
      </c>
      <c r="AD34" s="240">
        <v>5.33</v>
      </c>
      <c r="AE34" s="221">
        <v>3130</v>
      </c>
      <c r="AF34" s="221">
        <v>3050</v>
      </c>
      <c r="AG34" s="240">
        <f t="shared" ref="AG34:AG96" si="7">M34-N34</f>
        <v>2</v>
      </c>
      <c r="AH34" s="375"/>
      <c r="AI34" s="378"/>
      <c r="AJ34" s="383"/>
      <c r="AK34" s="406"/>
      <c r="AL34" s="383"/>
      <c r="AM34" s="392"/>
      <c r="AN34" s="404"/>
      <c r="AO34" s="404"/>
      <c r="AP34" s="404"/>
      <c r="AQ34" s="383"/>
      <c r="AR34" s="394"/>
    </row>
    <row r="35" spans="1:44" s="393" customFormat="1">
      <c r="A35" s="400"/>
      <c r="B35" s="282" t="s">
        <v>202</v>
      </c>
      <c r="C35" s="28"/>
      <c r="D35" s="28"/>
      <c r="E35" s="28"/>
      <c r="F35" s="28">
        <v>1</v>
      </c>
      <c r="G35" s="249">
        <v>88</v>
      </c>
      <c r="H35" s="28">
        <v>2.6</v>
      </c>
      <c r="I35" s="28">
        <v>10.6</v>
      </c>
      <c r="J35" s="28">
        <v>5.0999999999999996</v>
      </c>
      <c r="K35" s="28">
        <v>11.1</v>
      </c>
      <c r="L35" s="249">
        <v>28</v>
      </c>
      <c r="M35" s="28">
        <v>13.5</v>
      </c>
      <c r="N35" s="28">
        <v>2.2000000000000002</v>
      </c>
      <c r="O35" s="240">
        <v>14.5</v>
      </c>
      <c r="P35" s="28">
        <v>1.1000000000000001</v>
      </c>
      <c r="Q35" s="28">
        <v>37</v>
      </c>
      <c r="R35" s="272">
        <v>1.5</v>
      </c>
      <c r="S35" s="272">
        <v>0.44</v>
      </c>
      <c r="T35" s="272">
        <v>0.19</v>
      </c>
      <c r="U35" s="272">
        <v>0.53</v>
      </c>
      <c r="V35" s="272">
        <v>0.37</v>
      </c>
      <c r="W35" s="272">
        <v>0.13</v>
      </c>
      <c r="X35" s="272">
        <v>0.1</v>
      </c>
      <c r="Y35" s="272">
        <v>0.3</v>
      </c>
      <c r="Z35" s="272">
        <v>0.02</v>
      </c>
      <c r="AA35" s="272">
        <v>7.0000000000000007E-2</v>
      </c>
      <c r="AB35" s="272">
        <v>0.13</v>
      </c>
      <c r="AC35" s="272">
        <v>0.4</v>
      </c>
      <c r="AD35" s="240">
        <v>7.7379999999999995</v>
      </c>
      <c r="AE35" s="221">
        <v>2600</v>
      </c>
      <c r="AF35" s="221">
        <v>2500</v>
      </c>
      <c r="AG35" s="240">
        <f t="shared" si="7"/>
        <v>11.3</v>
      </c>
      <c r="AH35" s="375"/>
      <c r="AI35" s="378"/>
      <c r="AJ35" s="383"/>
      <c r="AK35" s="406"/>
      <c r="AL35" s="383"/>
      <c r="AM35" s="392"/>
      <c r="AN35" s="404"/>
      <c r="AO35" s="404"/>
      <c r="AP35" s="404"/>
      <c r="AQ35" s="383"/>
      <c r="AR35" s="394"/>
    </row>
    <row r="36" spans="1:44" s="393" customFormat="1">
      <c r="A36" s="400"/>
      <c r="B36" s="282" t="s">
        <v>203</v>
      </c>
      <c r="C36" s="28"/>
      <c r="D36" s="28"/>
      <c r="E36" s="28"/>
      <c r="F36" s="28">
        <v>1</v>
      </c>
      <c r="G36" s="249">
        <v>88</v>
      </c>
      <c r="H36" s="28">
        <v>1.8</v>
      </c>
      <c r="I36" s="249">
        <v>11</v>
      </c>
      <c r="J36" s="28">
        <v>1.6</v>
      </c>
      <c r="K36" s="28">
        <v>2.2999999999999998</v>
      </c>
      <c r="L36" s="28">
        <v>12.5</v>
      </c>
      <c r="M36" s="28">
        <v>3.1</v>
      </c>
      <c r="N36" s="28">
        <v>0.9</v>
      </c>
      <c r="O36" s="240">
        <v>9.4</v>
      </c>
      <c r="P36" s="28">
        <v>0.6</v>
      </c>
      <c r="Q36" s="28">
        <v>57</v>
      </c>
      <c r="R36" s="272">
        <v>3</v>
      </c>
      <c r="S36" s="272">
        <v>0.39</v>
      </c>
      <c r="T36" s="272">
        <v>0.19</v>
      </c>
      <c r="U36" s="272">
        <v>0.46</v>
      </c>
      <c r="V36" s="272">
        <v>0.36</v>
      </c>
      <c r="W36" s="272">
        <v>0.14000000000000001</v>
      </c>
      <c r="X36" s="272">
        <v>0.05</v>
      </c>
      <c r="Y36" s="272">
        <v>0.34</v>
      </c>
      <c r="Z36" s="272">
        <v>0.01</v>
      </c>
      <c r="AA36" s="272">
        <v>0.05</v>
      </c>
      <c r="AB36" s="272">
        <v>0.12</v>
      </c>
      <c r="AC36" s="272">
        <v>0.42</v>
      </c>
      <c r="AD36" s="240">
        <v>8.25</v>
      </c>
      <c r="AE36" s="221">
        <v>3080</v>
      </c>
      <c r="AF36" s="221">
        <v>2970</v>
      </c>
      <c r="AG36" s="240">
        <f t="shared" si="7"/>
        <v>2.2000000000000002</v>
      </c>
      <c r="AH36" s="375"/>
      <c r="AI36" s="378"/>
      <c r="AJ36" s="383"/>
      <c r="AK36" s="406"/>
      <c r="AL36" s="383"/>
      <c r="AM36" s="392"/>
      <c r="AN36" s="404"/>
      <c r="AO36" s="404"/>
      <c r="AP36" s="404"/>
      <c r="AQ36" s="383"/>
      <c r="AR36" s="394"/>
    </row>
    <row r="37" spans="1:44" s="376" customFormat="1">
      <c r="A37" s="371"/>
      <c r="B37" s="282" t="s">
        <v>192</v>
      </c>
      <c r="C37" s="28"/>
      <c r="D37" s="28"/>
      <c r="E37" s="28"/>
      <c r="F37" s="28">
        <v>1</v>
      </c>
      <c r="G37" s="249">
        <v>88</v>
      </c>
      <c r="H37" s="28">
        <v>1.6</v>
      </c>
      <c r="I37" s="28">
        <v>10.8</v>
      </c>
      <c r="J37" s="28">
        <v>1.8</v>
      </c>
      <c r="K37" s="28">
        <v>2.2000000000000002</v>
      </c>
      <c r="L37" s="249">
        <v>11</v>
      </c>
      <c r="M37" s="28">
        <v>3.1</v>
      </c>
      <c r="N37" s="28">
        <v>0.9</v>
      </c>
      <c r="O37" s="240">
        <v>7.9</v>
      </c>
      <c r="P37" s="28">
        <v>0.5</v>
      </c>
      <c r="Q37" s="28">
        <v>60</v>
      </c>
      <c r="R37" s="272">
        <v>2.5</v>
      </c>
      <c r="S37" s="272">
        <v>0.33</v>
      </c>
      <c r="T37" s="272">
        <v>0.18</v>
      </c>
      <c r="U37" s="272">
        <v>0.45</v>
      </c>
      <c r="V37" s="272">
        <v>0.34</v>
      </c>
      <c r="W37" s="272">
        <v>0.14000000000000001</v>
      </c>
      <c r="X37" s="272">
        <v>0.04</v>
      </c>
      <c r="Y37" s="272">
        <v>0.35</v>
      </c>
      <c r="Z37" s="272">
        <v>0.02</v>
      </c>
      <c r="AA37" s="272">
        <v>0.06</v>
      </c>
      <c r="AB37" s="272">
        <v>0.12</v>
      </c>
      <c r="AC37" s="272">
        <v>0.41</v>
      </c>
      <c r="AD37" s="240">
        <v>8.3160000000000007</v>
      </c>
      <c r="AE37" s="221">
        <v>3090</v>
      </c>
      <c r="AF37" s="221">
        <v>3020</v>
      </c>
      <c r="AG37" s="240">
        <f t="shared" si="7"/>
        <v>2.2000000000000002</v>
      </c>
      <c r="AH37" s="374"/>
      <c r="AI37" s="377"/>
      <c r="AJ37" s="374"/>
      <c r="AK37" s="374"/>
      <c r="AL37" s="373"/>
      <c r="AM37" s="379"/>
      <c r="AN37" s="380"/>
      <c r="AO37" s="380"/>
      <c r="AP37" s="380"/>
      <c r="AQ37" s="373"/>
      <c r="AR37" s="381"/>
    </row>
    <row r="38" spans="1:44" s="393" customFormat="1">
      <c r="A38" s="400"/>
      <c r="B38" s="43"/>
      <c r="C38" s="28"/>
      <c r="D38" s="28"/>
      <c r="E38" s="28"/>
      <c r="F38" s="28"/>
      <c r="G38" s="249"/>
      <c r="H38" s="28"/>
      <c r="I38" s="28"/>
      <c r="J38" s="28"/>
      <c r="K38" s="28"/>
      <c r="L38" s="28"/>
      <c r="M38" s="28"/>
      <c r="N38" s="28"/>
      <c r="O38" s="240"/>
      <c r="P38" s="28"/>
      <c r="Q38" s="28"/>
      <c r="R38" s="272"/>
      <c r="S38" s="272"/>
      <c r="T38" s="272"/>
      <c r="U38" s="272"/>
      <c r="V38" s="272"/>
      <c r="W38" s="272"/>
      <c r="X38" s="272"/>
      <c r="Y38" s="272"/>
      <c r="Z38" s="272"/>
      <c r="AA38" s="272"/>
      <c r="AB38" s="272"/>
      <c r="AC38" s="272"/>
      <c r="AD38" s="240"/>
      <c r="AE38" s="221"/>
      <c r="AF38" s="221"/>
      <c r="AG38" s="240"/>
      <c r="AH38" s="375"/>
      <c r="AI38" s="378"/>
      <c r="AJ38" s="383"/>
      <c r="AK38" s="406"/>
      <c r="AL38" s="383"/>
      <c r="AM38" s="392"/>
      <c r="AN38" s="404"/>
      <c r="AO38" s="404"/>
      <c r="AP38" s="404"/>
      <c r="AQ38" s="383"/>
      <c r="AR38" s="394"/>
    </row>
    <row r="39" spans="1:44" s="393" customFormat="1">
      <c r="A39" s="400"/>
      <c r="B39" s="43"/>
      <c r="C39" s="28"/>
      <c r="D39" s="28"/>
      <c r="E39" s="28"/>
      <c r="F39" s="28"/>
      <c r="G39" s="249"/>
      <c r="H39" s="1"/>
      <c r="I39" s="28"/>
      <c r="J39" s="28"/>
      <c r="K39" s="28"/>
      <c r="L39" s="28"/>
      <c r="M39" s="28"/>
      <c r="N39" s="28"/>
      <c r="O39" s="240"/>
      <c r="P39" s="28"/>
      <c r="Q39" s="28"/>
      <c r="R39" s="272"/>
      <c r="S39" s="272"/>
      <c r="T39" s="272"/>
      <c r="U39" s="272"/>
      <c r="V39" s="272"/>
      <c r="W39" s="272"/>
      <c r="X39" s="272"/>
      <c r="Y39" s="272"/>
      <c r="Z39" s="272"/>
      <c r="AA39" s="272"/>
      <c r="AB39" s="272"/>
      <c r="AC39" s="272"/>
      <c r="AD39" s="240"/>
      <c r="AE39" s="221"/>
      <c r="AF39" s="221"/>
      <c r="AG39" s="240"/>
      <c r="AH39" s="375"/>
      <c r="AI39" s="378"/>
      <c r="AJ39" s="383"/>
      <c r="AK39" s="406"/>
      <c r="AL39" s="383"/>
      <c r="AM39" s="392"/>
      <c r="AN39" s="404"/>
      <c r="AO39" s="404"/>
      <c r="AP39" s="404"/>
      <c r="AQ39" s="383"/>
      <c r="AR39" s="394"/>
    </row>
    <row r="40" spans="1:44" s="393" customFormat="1">
      <c r="A40" s="400"/>
      <c r="B40" s="282" t="s">
        <v>204</v>
      </c>
      <c r="C40" s="28"/>
      <c r="D40" s="28"/>
      <c r="E40" s="28"/>
      <c r="F40" s="28">
        <v>1</v>
      </c>
      <c r="G40" s="249">
        <v>90</v>
      </c>
      <c r="H40" s="249">
        <v>6.7</v>
      </c>
      <c r="I40" s="249">
        <v>21.5</v>
      </c>
      <c r="J40" s="249">
        <v>4.3</v>
      </c>
      <c r="K40" s="249">
        <v>7.8</v>
      </c>
      <c r="L40" s="249">
        <v>31.2</v>
      </c>
      <c r="M40" s="249">
        <v>9.4</v>
      </c>
      <c r="N40" s="249">
        <v>1.2</v>
      </c>
      <c r="O40" s="240">
        <f t="shared" si="6"/>
        <v>21.799999999999997</v>
      </c>
      <c r="P40" s="249">
        <v>5</v>
      </c>
      <c r="Q40" s="28">
        <v>18</v>
      </c>
      <c r="R40" s="272">
        <v>2</v>
      </c>
      <c r="S40" s="272">
        <v>0.71</v>
      </c>
      <c r="T40" s="272">
        <v>0.41</v>
      </c>
      <c r="U40" s="272">
        <v>0.9</v>
      </c>
      <c r="V40" s="272">
        <v>0.8</v>
      </c>
      <c r="W40" s="272">
        <v>0.16</v>
      </c>
      <c r="X40" s="272">
        <v>0.17</v>
      </c>
      <c r="Y40" s="272">
        <v>0.86</v>
      </c>
      <c r="Z40" s="272">
        <v>0.22</v>
      </c>
      <c r="AA40" s="272">
        <v>0.22</v>
      </c>
      <c r="AB40" s="272">
        <v>0.38</v>
      </c>
      <c r="AC40" s="272">
        <v>0.97</v>
      </c>
      <c r="AD40" s="240">
        <v>15.05</v>
      </c>
      <c r="AE40" s="221">
        <v>2730</v>
      </c>
      <c r="AF40" s="221">
        <v>2540</v>
      </c>
      <c r="AG40" s="240">
        <f t="shared" si="7"/>
        <v>8.2000000000000011</v>
      </c>
      <c r="AH40" s="375"/>
      <c r="AI40" s="378"/>
      <c r="AJ40" s="383"/>
      <c r="AK40" s="406"/>
      <c r="AL40" s="383"/>
      <c r="AM40" s="392"/>
      <c r="AN40" s="404"/>
      <c r="AO40" s="404"/>
      <c r="AP40" s="404"/>
      <c r="AQ40" s="383"/>
      <c r="AR40" s="394"/>
    </row>
    <row r="41" spans="1:44" s="393" customFormat="1">
      <c r="A41" s="400"/>
      <c r="B41" s="282" t="s">
        <v>205</v>
      </c>
      <c r="C41" s="28"/>
      <c r="D41" s="28"/>
      <c r="E41" s="28"/>
      <c r="F41" s="28">
        <v>1</v>
      </c>
      <c r="G41" s="249">
        <v>90</v>
      </c>
      <c r="H41" s="249">
        <v>6</v>
      </c>
      <c r="I41" s="249">
        <v>25.3</v>
      </c>
      <c r="J41" s="249">
        <v>9</v>
      </c>
      <c r="K41" s="249">
        <v>8.1</v>
      </c>
      <c r="L41" s="249">
        <v>31.6</v>
      </c>
      <c r="M41" s="249">
        <v>8.9</v>
      </c>
      <c r="N41" s="249">
        <v>1.2</v>
      </c>
      <c r="O41" s="240">
        <f t="shared" si="6"/>
        <v>22.700000000000003</v>
      </c>
      <c r="P41" s="249">
        <v>5</v>
      </c>
      <c r="Q41" s="28">
        <v>10.5</v>
      </c>
      <c r="R41" s="272">
        <v>1</v>
      </c>
      <c r="S41" s="272">
        <v>0.66</v>
      </c>
      <c r="T41" s="272">
        <v>0.51</v>
      </c>
      <c r="U41" s="272">
        <v>0.89</v>
      </c>
      <c r="V41" s="272">
        <v>0.89</v>
      </c>
      <c r="W41" s="272">
        <v>0.19</v>
      </c>
      <c r="X41" s="272">
        <v>0.14000000000000001</v>
      </c>
      <c r="Y41" s="272">
        <v>0.73</v>
      </c>
      <c r="Z41" s="272">
        <v>0.05</v>
      </c>
      <c r="AA41" s="272">
        <v>0.2</v>
      </c>
      <c r="AB41" s="272">
        <v>0.28999999999999998</v>
      </c>
      <c r="AC41" s="272">
        <v>0.97</v>
      </c>
      <c r="AD41" s="240">
        <v>17.71</v>
      </c>
      <c r="AE41" s="221">
        <v>3030</v>
      </c>
      <c r="AF41" s="221">
        <v>2810</v>
      </c>
      <c r="AG41" s="240">
        <f t="shared" si="7"/>
        <v>7.7</v>
      </c>
      <c r="AH41" s="375"/>
      <c r="AI41" s="403"/>
      <c r="AJ41" s="383"/>
      <c r="AK41" s="383"/>
      <c r="AL41" s="383"/>
      <c r="AM41" s="392"/>
      <c r="AN41" s="404"/>
      <c r="AO41" s="404"/>
      <c r="AP41" s="404"/>
      <c r="AQ41" s="383"/>
      <c r="AR41" s="394"/>
    </row>
    <row r="42" spans="1:44" s="393" customFormat="1">
      <c r="A42" s="400"/>
      <c r="B42" s="282" t="s">
        <v>206</v>
      </c>
      <c r="C42" s="28"/>
      <c r="D42" s="28"/>
      <c r="E42" s="28"/>
      <c r="F42" s="28">
        <v>1</v>
      </c>
      <c r="G42" s="249">
        <v>90</v>
      </c>
      <c r="H42" s="249">
        <v>6.1</v>
      </c>
      <c r="I42" s="249">
        <v>23.2</v>
      </c>
      <c r="J42" s="249">
        <v>1.9</v>
      </c>
      <c r="K42" s="249">
        <v>12.6</v>
      </c>
      <c r="L42" s="249">
        <v>37.799999999999997</v>
      </c>
      <c r="M42" s="249">
        <v>13.9</v>
      </c>
      <c r="N42" s="249">
        <v>1.8</v>
      </c>
      <c r="O42" s="240">
        <f t="shared" si="6"/>
        <v>23.9</v>
      </c>
      <c r="P42" s="28">
        <v>5.5</v>
      </c>
      <c r="Q42" s="28">
        <v>11</v>
      </c>
      <c r="R42" s="272">
        <v>7</v>
      </c>
      <c r="S42" s="272">
        <v>1.08</v>
      </c>
      <c r="T42" s="272">
        <v>0.31</v>
      </c>
      <c r="U42" s="272">
        <v>0.6</v>
      </c>
      <c r="V42" s="272">
        <v>0.81</v>
      </c>
      <c r="W42" s="272">
        <v>0.23</v>
      </c>
      <c r="X42" s="272">
        <v>0.21</v>
      </c>
      <c r="Y42" s="272">
        <v>0.66</v>
      </c>
      <c r="Z42" s="272">
        <v>0.06</v>
      </c>
      <c r="AA42" s="272">
        <v>0.4</v>
      </c>
      <c r="AB42" s="272">
        <v>0.15</v>
      </c>
      <c r="AC42" s="272">
        <v>1.1000000000000001</v>
      </c>
      <c r="AD42" s="240">
        <v>17.399999999999999</v>
      </c>
      <c r="AE42" s="221">
        <v>2580</v>
      </c>
      <c r="AF42" s="221">
        <v>2370</v>
      </c>
      <c r="AG42" s="240">
        <f t="shared" si="7"/>
        <v>12.1</v>
      </c>
      <c r="AH42" s="375"/>
      <c r="AI42" s="378"/>
      <c r="AJ42" s="383"/>
      <c r="AK42" s="383"/>
      <c r="AL42" s="383"/>
      <c r="AM42" s="392"/>
      <c r="AN42" s="404"/>
      <c r="AO42" s="404"/>
      <c r="AP42" s="404"/>
      <c r="AQ42" s="383"/>
      <c r="AR42" s="394"/>
    </row>
    <row r="43" spans="1:44" s="393" customFormat="1">
      <c r="A43" s="400"/>
      <c r="B43" s="282" t="s">
        <v>207</v>
      </c>
      <c r="C43" s="28"/>
      <c r="D43" s="28"/>
      <c r="E43" s="28"/>
      <c r="F43" s="28">
        <v>1</v>
      </c>
      <c r="G43" s="249">
        <v>90</v>
      </c>
      <c r="H43" s="249">
        <v>9</v>
      </c>
      <c r="I43" s="249">
        <v>13.5</v>
      </c>
      <c r="J43" s="249">
        <v>15.3</v>
      </c>
      <c r="K43" s="249">
        <v>8.1</v>
      </c>
      <c r="L43" s="249">
        <v>21.1</v>
      </c>
      <c r="M43" s="249">
        <v>10.1</v>
      </c>
      <c r="N43" s="249">
        <v>3.6</v>
      </c>
      <c r="O43" s="240">
        <f t="shared" si="6"/>
        <v>11.000000000000002</v>
      </c>
      <c r="P43" s="28">
        <v>1.5</v>
      </c>
      <c r="Q43" s="28">
        <v>27</v>
      </c>
      <c r="R43" s="272">
        <v>3</v>
      </c>
      <c r="S43" s="272">
        <v>0.59</v>
      </c>
      <c r="T43" s="272">
        <v>0.21</v>
      </c>
      <c r="U43" s="272">
        <v>0.44</v>
      </c>
      <c r="V43" s="272">
        <v>0.53</v>
      </c>
      <c r="W43" s="272">
        <v>0.14000000000000001</v>
      </c>
      <c r="X43" s="272">
        <v>0.12</v>
      </c>
      <c r="Y43" s="272">
        <v>1.6</v>
      </c>
      <c r="Z43" s="272">
        <v>0.06</v>
      </c>
      <c r="AA43" s="272">
        <v>0.08</v>
      </c>
      <c r="AB43" s="272">
        <v>1</v>
      </c>
      <c r="AC43" s="272">
        <v>1.6</v>
      </c>
      <c r="AD43" s="240">
        <v>8.7750000000000004</v>
      </c>
      <c r="AE43" s="221">
        <v>2970</v>
      </c>
      <c r="AF43" s="221">
        <v>2850</v>
      </c>
      <c r="AG43" s="240">
        <f t="shared" si="7"/>
        <v>6.5</v>
      </c>
      <c r="AH43" s="375"/>
      <c r="AI43" s="378"/>
      <c r="AJ43" s="383"/>
      <c r="AK43" s="383"/>
      <c r="AL43" s="383"/>
      <c r="AM43" s="392"/>
      <c r="AN43" s="404"/>
      <c r="AO43" s="404"/>
      <c r="AP43" s="404"/>
      <c r="AQ43" s="383"/>
      <c r="AR43" s="394"/>
    </row>
    <row r="44" spans="1:44" s="393" customFormat="1">
      <c r="A44" s="400"/>
      <c r="B44" s="282" t="s">
        <v>193</v>
      </c>
      <c r="C44" s="28"/>
      <c r="D44" s="28"/>
      <c r="E44" s="28"/>
      <c r="F44" s="28">
        <v>1</v>
      </c>
      <c r="G44" s="249">
        <v>88</v>
      </c>
      <c r="H44" s="249">
        <v>5</v>
      </c>
      <c r="I44" s="249">
        <v>15</v>
      </c>
      <c r="J44" s="249">
        <v>3.4</v>
      </c>
      <c r="K44" s="249">
        <v>9.5</v>
      </c>
      <c r="L44" s="249">
        <v>40.5</v>
      </c>
      <c r="M44" s="249">
        <v>11.8</v>
      </c>
      <c r="N44" s="249">
        <v>3.5</v>
      </c>
      <c r="O44" s="240">
        <f t="shared" si="6"/>
        <v>28.7</v>
      </c>
      <c r="P44" s="28">
        <v>2.9</v>
      </c>
      <c r="Q44" s="28">
        <v>19</v>
      </c>
      <c r="R44" s="272">
        <v>5</v>
      </c>
      <c r="S44" s="272">
        <v>0.59</v>
      </c>
      <c r="T44" s="272">
        <v>0.24</v>
      </c>
      <c r="U44" s="272">
        <v>0.55000000000000004</v>
      </c>
      <c r="V44" s="272">
        <v>0.48</v>
      </c>
      <c r="W44" s="272">
        <v>0.19</v>
      </c>
      <c r="X44" s="272">
        <v>0.15</v>
      </c>
      <c r="Y44" s="272">
        <v>1.0900000000000001</v>
      </c>
      <c r="Z44" s="272">
        <v>0.03</v>
      </c>
      <c r="AA44" s="272">
        <v>0.08</v>
      </c>
      <c r="AB44" s="272">
        <v>0.44</v>
      </c>
      <c r="AC44" s="272">
        <v>1.1000000000000001</v>
      </c>
      <c r="AD44" s="240">
        <v>11.1</v>
      </c>
      <c r="AE44" s="221">
        <v>2460</v>
      </c>
      <c r="AF44" s="221">
        <v>2330</v>
      </c>
      <c r="AG44" s="240">
        <f t="shared" si="7"/>
        <v>8.3000000000000007</v>
      </c>
      <c r="AH44" s="375"/>
      <c r="AI44" s="378"/>
      <c r="AJ44" s="383"/>
      <c r="AK44" s="383"/>
      <c r="AL44" s="383"/>
      <c r="AM44" s="392"/>
      <c r="AN44" s="404"/>
      <c r="AO44" s="404"/>
      <c r="AP44" s="404"/>
      <c r="AQ44" s="383"/>
      <c r="AR44" s="394"/>
    </row>
    <row r="45" spans="1:44" s="393" customFormat="1">
      <c r="A45" s="400"/>
      <c r="B45" s="282" t="s">
        <v>208</v>
      </c>
      <c r="C45" s="28"/>
      <c r="D45" s="28"/>
      <c r="E45" s="28"/>
      <c r="F45" s="28">
        <v>1</v>
      </c>
      <c r="G45" s="249">
        <v>88</v>
      </c>
      <c r="H45" s="249">
        <v>4</v>
      </c>
      <c r="I45" s="249">
        <v>14</v>
      </c>
      <c r="J45" s="249">
        <v>4</v>
      </c>
      <c r="K45" s="249">
        <v>5</v>
      </c>
      <c r="L45" s="249">
        <v>27.1</v>
      </c>
      <c r="M45" s="249">
        <v>7.7</v>
      </c>
      <c r="N45" s="249">
        <v>2.4</v>
      </c>
      <c r="O45" s="240">
        <f t="shared" si="6"/>
        <v>19.400000000000002</v>
      </c>
      <c r="P45" s="28">
        <v>1.5</v>
      </c>
      <c r="Q45" s="28">
        <v>27</v>
      </c>
      <c r="R45" s="272">
        <v>9</v>
      </c>
      <c r="S45" s="272">
        <v>0.5</v>
      </c>
      <c r="T45" s="272">
        <v>0.25</v>
      </c>
      <c r="U45" s="272">
        <v>0.7</v>
      </c>
      <c r="V45" s="272">
        <v>0.5</v>
      </c>
      <c r="W45" s="272">
        <v>0.2</v>
      </c>
      <c r="X45" s="272">
        <v>0.1</v>
      </c>
      <c r="Y45" s="272">
        <v>0.9</v>
      </c>
      <c r="Z45" s="272">
        <v>0.02</v>
      </c>
      <c r="AA45" s="272">
        <v>0.09</v>
      </c>
      <c r="AB45" s="272">
        <v>0.4</v>
      </c>
      <c r="AC45" s="272">
        <v>1.02</v>
      </c>
      <c r="AD45" s="240">
        <v>11.06</v>
      </c>
      <c r="AE45" s="221">
        <v>2950</v>
      </c>
      <c r="AF45" s="221">
        <v>2810</v>
      </c>
      <c r="AG45" s="240">
        <f t="shared" si="7"/>
        <v>5.3000000000000007</v>
      </c>
      <c r="AH45" s="375"/>
      <c r="AI45" s="378"/>
      <c r="AJ45" s="383"/>
      <c r="AK45" s="383"/>
      <c r="AL45" s="383"/>
      <c r="AM45" s="392"/>
      <c r="AN45" s="404"/>
      <c r="AO45" s="404"/>
      <c r="AP45" s="404"/>
      <c r="AQ45" s="383"/>
      <c r="AR45" s="394"/>
    </row>
    <row r="46" spans="1:44" s="393" customFormat="1">
      <c r="A46" s="400"/>
      <c r="B46" s="282" t="s">
        <v>209</v>
      </c>
      <c r="C46" s="28"/>
      <c r="D46" s="28"/>
      <c r="E46" s="28"/>
      <c r="F46" s="28">
        <v>1</v>
      </c>
      <c r="G46" s="249">
        <v>88</v>
      </c>
      <c r="H46" s="249">
        <v>3.6</v>
      </c>
      <c r="I46" s="249">
        <v>15.8</v>
      </c>
      <c r="J46" s="249">
        <v>3.6</v>
      </c>
      <c r="K46" s="249">
        <v>7</v>
      </c>
      <c r="L46" s="249">
        <v>32.6</v>
      </c>
      <c r="M46" s="249">
        <v>10</v>
      </c>
      <c r="N46" s="249">
        <v>2.7</v>
      </c>
      <c r="O46" s="240">
        <f t="shared" si="6"/>
        <v>22.6</v>
      </c>
      <c r="P46" s="28">
        <v>2.2999999999999998</v>
      </c>
      <c r="Q46" s="28">
        <v>24</v>
      </c>
      <c r="R46" s="272">
        <v>5</v>
      </c>
      <c r="S46" s="272">
        <v>0.63</v>
      </c>
      <c r="T46" s="272">
        <v>0.26</v>
      </c>
      <c r="U46" s="272">
        <v>0.56999999999999995</v>
      </c>
      <c r="V46" s="272">
        <v>0.5</v>
      </c>
      <c r="W46" s="272">
        <v>0.21</v>
      </c>
      <c r="X46" s="272">
        <v>0.14000000000000001</v>
      </c>
      <c r="Y46" s="272">
        <v>1.05</v>
      </c>
      <c r="Z46" s="272">
        <v>0.03</v>
      </c>
      <c r="AA46" s="272">
        <v>0.08</v>
      </c>
      <c r="AB46" s="272">
        <v>0.42</v>
      </c>
      <c r="AC46" s="272">
        <v>1.3</v>
      </c>
      <c r="AD46" s="240">
        <v>12.166000000000002</v>
      </c>
      <c r="AE46" s="221">
        <v>2680</v>
      </c>
      <c r="AF46" s="221">
        <v>2520</v>
      </c>
      <c r="AG46" s="240">
        <f t="shared" si="7"/>
        <v>7.3</v>
      </c>
      <c r="AH46" s="375"/>
      <c r="AI46" s="378"/>
      <c r="AJ46" s="383"/>
      <c r="AK46" s="383"/>
      <c r="AL46" s="383"/>
      <c r="AM46" s="392"/>
      <c r="AN46" s="404"/>
      <c r="AO46" s="404"/>
      <c r="AP46" s="404"/>
      <c r="AQ46" s="383"/>
      <c r="AR46" s="394"/>
    </row>
    <row r="47" spans="1:44" s="393" customFormat="1">
      <c r="A47" s="400"/>
      <c r="B47" s="43"/>
      <c r="C47" s="28"/>
      <c r="D47" s="28"/>
      <c r="E47" s="28"/>
      <c r="F47" s="28"/>
      <c r="G47" s="249"/>
      <c r="H47" s="28"/>
      <c r="I47" s="28"/>
      <c r="J47" s="28"/>
      <c r="K47" s="28"/>
      <c r="L47" s="28"/>
      <c r="M47" s="28"/>
      <c r="N47" s="28"/>
      <c r="O47" s="240"/>
      <c r="P47" s="28"/>
      <c r="Q47" s="28"/>
      <c r="R47" s="272"/>
      <c r="S47" s="272"/>
      <c r="T47" s="272"/>
      <c r="U47" s="272"/>
      <c r="V47" s="272"/>
      <c r="W47" s="272"/>
      <c r="X47" s="272"/>
      <c r="Y47" s="272"/>
      <c r="Z47" s="272"/>
      <c r="AA47" s="272"/>
      <c r="AB47" s="272"/>
      <c r="AC47" s="272"/>
      <c r="AD47" s="240"/>
      <c r="AE47" s="221"/>
      <c r="AF47" s="221"/>
      <c r="AG47" s="240"/>
      <c r="AH47" s="375"/>
      <c r="AI47" s="378"/>
      <c r="AJ47" s="383"/>
      <c r="AK47" s="383"/>
      <c r="AL47" s="383"/>
      <c r="AM47" s="392"/>
      <c r="AN47" s="404"/>
      <c r="AO47" s="404"/>
      <c r="AP47" s="404"/>
      <c r="AQ47" s="383"/>
      <c r="AR47" s="394"/>
    </row>
    <row r="48" spans="1:44" s="393" customFormat="1">
      <c r="A48" s="400"/>
      <c r="B48" s="43"/>
      <c r="C48" s="28"/>
      <c r="D48" s="28"/>
      <c r="E48" s="28"/>
      <c r="F48" s="28"/>
      <c r="G48" s="502"/>
      <c r="H48" s="28"/>
      <c r="I48" s="28"/>
      <c r="J48" s="28"/>
      <c r="K48" s="28"/>
      <c r="L48" s="28"/>
      <c r="M48" s="28"/>
      <c r="N48" s="28"/>
      <c r="O48" s="240"/>
      <c r="P48" s="28"/>
      <c r="Q48" s="28"/>
      <c r="R48" s="272"/>
      <c r="S48" s="272"/>
      <c r="T48" s="272"/>
      <c r="U48" s="272"/>
      <c r="V48" s="272"/>
      <c r="W48" s="272"/>
      <c r="X48" s="272"/>
      <c r="Y48" s="272"/>
      <c r="Z48" s="272"/>
      <c r="AA48" s="272"/>
      <c r="AB48" s="272"/>
      <c r="AC48" s="272"/>
      <c r="AD48" s="240"/>
      <c r="AE48" s="221"/>
      <c r="AF48" s="221"/>
      <c r="AG48" s="240"/>
      <c r="AH48" s="375"/>
      <c r="AI48" s="378"/>
      <c r="AJ48" s="383"/>
      <c r="AK48" s="383"/>
      <c r="AL48" s="383"/>
      <c r="AM48" s="392"/>
      <c r="AN48" s="404"/>
      <c r="AO48" s="404"/>
      <c r="AP48" s="404"/>
      <c r="AQ48" s="383"/>
      <c r="AR48" s="394"/>
    </row>
    <row r="49" spans="1:44" s="393" customFormat="1">
      <c r="A49" s="400"/>
      <c r="B49" s="282" t="s">
        <v>195</v>
      </c>
      <c r="C49" s="28"/>
      <c r="D49" s="28"/>
      <c r="E49" s="28"/>
      <c r="F49" s="28">
        <v>1</v>
      </c>
      <c r="G49" s="249">
        <v>75</v>
      </c>
      <c r="H49" s="28">
        <v>8.6</v>
      </c>
      <c r="I49" s="28">
        <v>10.5</v>
      </c>
      <c r="J49" s="249">
        <v>0</v>
      </c>
      <c r="K49" s="249">
        <v>0</v>
      </c>
      <c r="L49" s="249">
        <v>0</v>
      </c>
      <c r="M49" s="249">
        <v>0</v>
      </c>
      <c r="N49" s="249">
        <v>0</v>
      </c>
      <c r="O49" s="240">
        <f t="shared" si="6"/>
        <v>0</v>
      </c>
      <c r="P49" s="249">
        <v>0</v>
      </c>
      <c r="Q49" s="249">
        <v>0</v>
      </c>
      <c r="R49" s="272">
        <v>45</v>
      </c>
      <c r="S49" s="272">
        <v>0.04</v>
      </c>
      <c r="T49" s="272">
        <v>0.05</v>
      </c>
      <c r="U49" s="272">
        <v>0.1</v>
      </c>
      <c r="V49" s="272">
        <v>0.06</v>
      </c>
      <c r="W49" s="272">
        <v>0.1</v>
      </c>
      <c r="X49" s="272">
        <v>0.22</v>
      </c>
      <c r="Y49" s="272">
        <v>0.02</v>
      </c>
      <c r="Z49" s="272">
        <v>0.8</v>
      </c>
      <c r="AA49" s="272">
        <v>1.08</v>
      </c>
      <c r="AB49" s="272">
        <v>0.05</v>
      </c>
      <c r="AC49" s="272">
        <v>3.91</v>
      </c>
      <c r="AD49" s="240">
        <v>7.35</v>
      </c>
      <c r="AE49" s="221">
        <v>2550</v>
      </c>
      <c r="AF49" s="221">
        <v>2450</v>
      </c>
      <c r="AG49" s="240">
        <f t="shared" si="7"/>
        <v>0</v>
      </c>
      <c r="AH49" s="375"/>
      <c r="AI49" s="378"/>
      <c r="AJ49" s="383"/>
      <c r="AK49" s="383"/>
      <c r="AL49" s="383"/>
      <c r="AM49" s="392"/>
      <c r="AN49" s="404"/>
      <c r="AO49" s="404"/>
      <c r="AP49" s="404"/>
      <c r="AQ49" s="383"/>
      <c r="AR49" s="394"/>
    </row>
    <row r="50" spans="1:44" s="376" customFormat="1">
      <c r="A50" s="371"/>
      <c r="B50" s="282" t="s">
        <v>210</v>
      </c>
      <c r="C50" s="28"/>
      <c r="D50" s="28"/>
      <c r="E50" s="28"/>
      <c r="F50" s="28">
        <v>1</v>
      </c>
      <c r="G50" s="249">
        <v>75</v>
      </c>
      <c r="H50" s="28">
        <v>9.8000000000000007</v>
      </c>
      <c r="I50" s="28">
        <v>4.5</v>
      </c>
      <c r="J50" s="249">
        <v>0</v>
      </c>
      <c r="K50" s="249">
        <v>0</v>
      </c>
      <c r="L50" s="249">
        <v>0</v>
      </c>
      <c r="M50" s="249">
        <v>0</v>
      </c>
      <c r="N50" s="249">
        <v>0</v>
      </c>
      <c r="O50" s="240">
        <f t="shared" si="6"/>
        <v>0</v>
      </c>
      <c r="P50" s="249">
        <v>0</v>
      </c>
      <c r="Q50" s="249">
        <v>0</v>
      </c>
      <c r="R50" s="272">
        <v>47</v>
      </c>
      <c r="S50" s="272">
        <v>0.02</v>
      </c>
      <c r="T50" s="272">
        <v>0.02</v>
      </c>
      <c r="U50" s="272">
        <v>0.04</v>
      </c>
      <c r="V50" s="272">
        <v>0.05</v>
      </c>
      <c r="W50" s="272"/>
      <c r="X50" s="272">
        <v>0.74</v>
      </c>
      <c r="Y50" s="272">
        <v>0.09</v>
      </c>
      <c r="Z50" s="272">
        <v>0.2</v>
      </c>
      <c r="AA50" s="272">
        <v>2</v>
      </c>
      <c r="AB50" s="272">
        <v>0.42</v>
      </c>
      <c r="AC50" s="272">
        <v>4.5</v>
      </c>
      <c r="AD50" s="240">
        <v>2.7</v>
      </c>
      <c r="AE50" s="221">
        <v>2410</v>
      </c>
      <c r="AF50" s="221">
        <v>2370</v>
      </c>
      <c r="AG50" s="240">
        <f t="shared" si="7"/>
        <v>0</v>
      </c>
      <c r="AH50" s="374"/>
      <c r="AI50" s="377"/>
      <c r="AJ50" s="374"/>
      <c r="AK50" s="374"/>
      <c r="AL50" s="373"/>
      <c r="AM50" s="379"/>
      <c r="AN50" s="380"/>
      <c r="AO50" s="380"/>
      <c r="AP50" s="380"/>
      <c r="AQ50" s="373"/>
      <c r="AR50" s="381"/>
    </row>
    <row r="51" spans="1:44" s="393" customFormat="1">
      <c r="A51" s="400"/>
      <c r="B51" s="282" t="s">
        <v>110</v>
      </c>
      <c r="C51" s="28"/>
      <c r="D51" s="28"/>
      <c r="E51" s="28"/>
      <c r="F51" s="28">
        <v>1</v>
      </c>
      <c r="G51" s="249">
        <v>88</v>
      </c>
      <c r="H51" s="28">
        <v>5.7</v>
      </c>
      <c r="I51" s="28">
        <v>2.6</v>
      </c>
      <c r="J51" s="28">
        <v>0.7</v>
      </c>
      <c r="K51" s="28">
        <v>4.8</v>
      </c>
      <c r="L51" s="28">
        <v>12.4</v>
      </c>
      <c r="M51" s="28">
        <v>7.7</v>
      </c>
      <c r="N51" s="28">
        <v>2.1</v>
      </c>
      <c r="O51" s="240">
        <f t="shared" si="6"/>
        <v>4.7</v>
      </c>
      <c r="P51" s="28">
        <v>1.9</v>
      </c>
      <c r="Q51" s="28">
        <v>60</v>
      </c>
      <c r="R51" s="272">
        <v>1.8</v>
      </c>
      <c r="S51" s="272">
        <v>0.1</v>
      </c>
      <c r="T51" s="272">
        <v>0.03</v>
      </c>
      <c r="U51" s="272">
        <v>7.0000000000000007E-2</v>
      </c>
      <c r="V51" s="272">
        <v>0.08</v>
      </c>
      <c r="W51" s="272">
        <v>0.03</v>
      </c>
      <c r="X51" s="272">
        <v>0.3</v>
      </c>
      <c r="Y51" s="272">
        <v>0.12</v>
      </c>
      <c r="Z51" s="272">
        <v>0.04</v>
      </c>
      <c r="AA51" s="272">
        <v>0.11</v>
      </c>
      <c r="AB51" s="272">
        <v>0.14000000000000001</v>
      </c>
      <c r="AC51" s="272">
        <v>1.2</v>
      </c>
      <c r="AD51" s="240">
        <v>1.3</v>
      </c>
      <c r="AE51" s="221">
        <v>2880</v>
      </c>
      <c r="AF51" s="221">
        <v>2850</v>
      </c>
      <c r="AG51" s="240">
        <f t="shared" si="7"/>
        <v>5.6</v>
      </c>
      <c r="AH51" s="375"/>
      <c r="AI51" s="378"/>
      <c r="AJ51" s="383"/>
      <c r="AK51" s="383"/>
      <c r="AL51" s="383"/>
      <c r="AM51" s="392"/>
      <c r="AN51" s="404"/>
      <c r="AO51" s="404"/>
      <c r="AP51" s="404"/>
      <c r="AQ51" s="383"/>
      <c r="AR51" s="394"/>
    </row>
    <row r="52" spans="1:44" s="393" customFormat="1">
      <c r="A52" s="400"/>
      <c r="B52" s="282" t="s">
        <v>211</v>
      </c>
      <c r="C52" s="28"/>
      <c r="D52" s="28"/>
      <c r="E52" s="28"/>
      <c r="F52" s="28">
        <v>1</v>
      </c>
      <c r="G52" s="249">
        <v>88</v>
      </c>
      <c r="H52" s="28">
        <v>5.7</v>
      </c>
      <c r="I52" s="28">
        <v>2.6</v>
      </c>
      <c r="J52" s="28">
        <v>0.7</v>
      </c>
      <c r="K52" s="28">
        <v>4.4000000000000004</v>
      </c>
      <c r="L52" s="28">
        <v>9.5</v>
      </c>
      <c r="M52" s="28">
        <v>6.8</v>
      </c>
      <c r="N52" s="249">
        <v>2</v>
      </c>
      <c r="O52" s="240">
        <f t="shared" si="6"/>
        <v>2.7</v>
      </c>
      <c r="P52" s="28">
        <v>1.5</v>
      </c>
      <c r="Q52" s="28">
        <v>65</v>
      </c>
      <c r="R52" s="272">
        <v>2.1</v>
      </c>
      <c r="S52" s="272">
        <v>0.1</v>
      </c>
      <c r="T52" s="272">
        <v>0.03</v>
      </c>
      <c r="U52" s="272">
        <v>7.0000000000000007E-2</v>
      </c>
      <c r="V52" s="272">
        <v>0.08</v>
      </c>
      <c r="W52" s="272">
        <v>0.03</v>
      </c>
      <c r="X52" s="272">
        <v>0.25</v>
      </c>
      <c r="Y52" s="272">
        <v>0.11</v>
      </c>
      <c r="Z52" s="272">
        <v>0.03</v>
      </c>
      <c r="AA52" s="272">
        <v>7.0000000000000007E-2</v>
      </c>
      <c r="AB52" s="272">
        <v>0.11</v>
      </c>
      <c r="AC52" s="272">
        <v>0.75</v>
      </c>
      <c r="AD52" s="240">
        <v>1.3</v>
      </c>
      <c r="AE52" s="221">
        <v>2990</v>
      </c>
      <c r="AF52" s="221">
        <v>2960</v>
      </c>
      <c r="AG52" s="240">
        <f t="shared" si="7"/>
        <v>4.8</v>
      </c>
      <c r="AH52" s="375"/>
      <c r="AI52" s="378"/>
      <c r="AJ52" s="383"/>
      <c r="AK52" s="383"/>
      <c r="AL52" s="383"/>
      <c r="AM52" s="392"/>
      <c r="AN52" s="404"/>
      <c r="AO52" s="404"/>
      <c r="AP52" s="404"/>
      <c r="AQ52" s="383"/>
      <c r="AR52" s="394"/>
    </row>
    <row r="53" spans="1:44" s="393" customFormat="1">
      <c r="A53" s="400"/>
      <c r="B53" s="282" t="s">
        <v>212</v>
      </c>
      <c r="C53" s="28"/>
      <c r="D53" s="28"/>
      <c r="E53" s="28"/>
      <c r="F53" s="28">
        <v>1</v>
      </c>
      <c r="G53" s="249">
        <v>88</v>
      </c>
      <c r="H53" s="28">
        <v>3.5</v>
      </c>
      <c r="I53" s="28">
        <v>2.6</v>
      </c>
      <c r="J53" s="28">
        <v>0.7</v>
      </c>
      <c r="K53" s="28">
        <v>3.1</v>
      </c>
      <c r="L53" s="249">
        <v>8</v>
      </c>
      <c r="M53" s="249">
        <v>5</v>
      </c>
      <c r="N53" s="28">
        <v>1.4</v>
      </c>
      <c r="O53" s="240">
        <f t="shared" si="6"/>
        <v>3</v>
      </c>
      <c r="P53" s="28">
        <v>1.2</v>
      </c>
      <c r="Q53" s="28">
        <v>70</v>
      </c>
      <c r="R53" s="272">
        <v>2.5</v>
      </c>
      <c r="S53" s="272">
        <v>0.1</v>
      </c>
      <c r="T53" s="272">
        <v>0.03</v>
      </c>
      <c r="U53" s="272">
        <v>7.0000000000000007E-2</v>
      </c>
      <c r="V53" s="272">
        <v>0.08</v>
      </c>
      <c r="W53" s="272">
        <v>0.03</v>
      </c>
      <c r="X53" s="272">
        <v>0.2</v>
      </c>
      <c r="Y53" s="272">
        <v>0.1</v>
      </c>
      <c r="Z53" s="272">
        <v>0.03</v>
      </c>
      <c r="AA53" s="272">
        <v>7.0000000000000007E-2</v>
      </c>
      <c r="AB53" s="272">
        <v>0.09</v>
      </c>
      <c r="AC53" s="272">
        <v>0.44</v>
      </c>
      <c r="AD53" s="240">
        <v>1.3</v>
      </c>
      <c r="AE53" s="221">
        <v>3130</v>
      </c>
      <c r="AF53" s="221">
        <v>3100</v>
      </c>
      <c r="AG53" s="240">
        <f t="shared" si="7"/>
        <v>3.6</v>
      </c>
      <c r="AH53" s="375"/>
      <c r="AI53" s="378"/>
      <c r="AJ53" s="383"/>
      <c r="AK53" s="383"/>
      <c r="AL53" s="383"/>
      <c r="AM53" s="392"/>
      <c r="AN53" s="404"/>
      <c r="AO53" s="404"/>
      <c r="AP53" s="404"/>
      <c r="AQ53" s="383"/>
      <c r="AR53" s="394"/>
    </row>
    <row r="54" spans="1:44" s="393" customFormat="1">
      <c r="A54" s="400"/>
      <c r="B54" s="43"/>
      <c r="C54" s="28"/>
      <c r="D54" s="28"/>
      <c r="E54" s="28"/>
      <c r="F54" s="28"/>
      <c r="G54" s="249"/>
      <c r="H54" s="28"/>
      <c r="I54" s="28"/>
      <c r="J54" s="28"/>
      <c r="K54" s="28"/>
      <c r="L54" s="28"/>
      <c r="M54" s="28"/>
      <c r="N54" s="28"/>
      <c r="O54" s="240"/>
      <c r="P54" s="28"/>
      <c r="Q54" s="28"/>
      <c r="R54" s="272"/>
      <c r="S54" s="272"/>
      <c r="T54" s="272"/>
      <c r="U54" s="272"/>
      <c r="V54" s="272"/>
      <c r="W54" s="272"/>
      <c r="X54" s="272"/>
      <c r="Y54" s="272"/>
      <c r="Z54" s="272"/>
      <c r="AA54" s="272"/>
      <c r="AB54" s="272"/>
      <c r="AC54" s="272"/>
      <c r="AD54" s="240"/>
      <c r="AE54" s="221"/>
      <c r="AF54" s="221"/>
      <c r="AG54" s="240"/>
      <c r="AH54" s="375"/>
      <c r="AI54" s="378"/>
      <c r="AJ54" s="383"/>
      <c r="AK54" s="383"/>
      <c r="AL54" s="383"/>
      <c r="AM54" s="392"/>
      <c r="AN54" s="404"/>
      <c r="AO54" s="404"/>
      <c r="AP54" s="404"/>
      <c r="AQ54" s="383"/>
      <c r="AR54" s="394"/>
    </row>
    <row r="55" spans="1:44" s="416" customFormat="1">
      <c r="A55" s="408"/>
      <c r="B55" s="43"/>
      <c r="C55" s="28"/>
      <c r="D55" s="28"/>
      <c r="E55" s="28"/>
      <c r="F55" s="28"/>
      <c r="G55" s="249"/>
      <c r="H55" s="28"/>
      <c r="I55" s="28"/>
      <c r="J55" s="28"/>
      <c r="K55" s="28"/>
      <c r="L55" s="28"/>
      <c r="M55" s="28"/>
      <c r="N55" s="28"/>
      <c r="O55" s="240"/>
      <c r="P55" s="28"/>
      <c r="Q55" s="28"/>
      <c r="R55" s="272"/>
      <c r="S55" s="272"/>
      <c r="T55" s="272"/>
      <c r="U55" s="272"/>
      <c r="V55" s="272"/>
      <c r="W55" s="272"/>
      <c r="X55" s="272"/>
      <c r="Y55" s="272"/>
      <c r="Z55" s="272"/>
      <c r="AA55" s="272"/>
      <c r="AB55" s="272"/>
      <c r="AC55" s="272"/>
      <c r="AD55" s="240"/>
      <c r="AE55" s="221"/>
      <c r="AF55" s="221"/>
      <c r="AG55" s="240"/>
      <c r="AH55" s="410"/>
      <c r="AI55" s="411"/>
      <c r="AJ55" s="410"/>
      <c r="AK55" s="412"/>
      <c r="AL55" s="409"/>
      <c r="AM55" s="413"/>
      <c r="AN55" s="414"/>
      <c r="AO55" s="414"/>
      <c r="AP55" s="414"/>
      <c r="AQ55" s="409"/>
      <c r="AR55" s="415"/>
    </row>
    <row r="56" spans="1:44" s="393" customFormat="1">
      <c r="A56" s="400"/>
      <c r="B56" s="282" t="s">
        <v>213</v>
      </c>
      <c r="C56" s="28"/>
      <c r="D56" s="28"/>
      <c r="E56" s="28"/>
      <c r="F56" s="28">
        <v>1</v>
      </c>
      <c r="G56" s="249">
        <v>88</v>
      </c>
      <c r="H56" s="249">
        <v>3.3</v>
      </c>
      <c r="I56" s="249">
        <v>25.7</v>
      </c>
      <c r="J56" s="249">
        <v>1.3</v>
      </c>
      <c r="K56" s="249">
        <v>7.7</v>
      </c>
      <c r="L56" s="249">
        <v>12.3</v>
      </c>
      <c r="M56" s="249">
        <v>8.9</v>
      </c>
      <c r="N56" s="249">
        <v>0.8</v>
      </c>
      <c r="O56" s="240">
        <f t="shared" si="6"/>
        <v>3.4000000000000004</v>
      </c>
      <c r="P56" s="28">
        <v>2.1</v>
      </c>
      <c r="Q56" s="249">
        <v>39</v>
      </c>
      <c r="R56" s="272">
        <v>3.5</v>
      </c>
      <c r="S56" s="272">
        <v>1.68</v>
      </c>
      <c r="T56" s="272">
        <v>0.18</v>
      </c>
      <c r="U56" s="272">
        <v>0.5</v>
      </c>
      <c r="V56" s="272">
        <v>0.92</v>
      </c>
      <c r="W56" s="272">
        <v>0.24</v>
      </c>
      <c r="X56" s="272">
        <v>0.12</v>
      </c>
      <c r="Y56" s="272">
        <v>0.53</v>
      </c>
      <c r="Z56" s="272">
        <v>0.02</v>
      </c>
      <c r="AA56" s="272">
        <v>7.0000000000000007E-2</v>
      </c>
      <c r="AB56" s="272">
        <v>0.15</v>
      </c>
      <c r="AC56" s="272">
        <v>1.24</v>
      </c>
      <c r="AD56" s="240">
        <v>20.56</v>
      </c>
      <c r="AE56" s="221">
        <v>3120</v>
      </c>
      <c r="AF56" s="221">
        <v>2870</v>
      </c>
      <c r="AG56" s="240">
        <f t="shared" si="7"/>
        <v>8.1</v>
      </c>
      <c r="AH56" s="375"/>
      <c r="AI56" s="403"/>
      <c r="AJ56" s="383"/>
      <c r="AK56" s="383"/>
      <c r="AL56" s="383"/>
      <c r="AM56" s="392"/>
      <c r="AN56" s="404"/>
      <c r="AO56" s="404"/>
      <c r="AP56" s="404"/>
      <c r="AQ56" s="383"/>
      <c r="AR56" s="394"/>
    </row>
    <row r="57" spans="1:44" s="393" customFormat="1">
      <c r="A57" s="400"/>
      <c r="B57" s="282" t="s">
        <v>183</v>
      </c>
      <c r="C57" s="28"/>
      <c r="D57" s="28"/>
      <c r="E57" s="28"/>
      <c r="F57" s="28">
        <v>1</v>
      </c>
      <c r="G57" s="249">
        <v>88</v>
      </c>
      <c r="H57" s="249">
        <v>3.5</v>
      </c>
      <c r="I57" s="249">
        <v>32.6</v>
      </c>
      <c r="J57" s="249">
        <v>7</v>
      </c>
      <c r="K57" s="249">
        <v>12.8</v>
      </c>
      <c r="L57" s="249">
        <v>21</v>
      </c>
      <c r="M57" s="249">
        <v>15.5</v>
      </c>
      <c r="N57" s="249">
        <v>1.5</v>
      </c>
      <c r="O57" s="240">
        <f t="shared" si="6"/>
        <v>5.5</v>
      </c>
      <c r="P57" s="28">
        <v>10.5</v>
      </c>
      <c r="Q57" s="249">
        <v>0</v>
      </c>
      <c r="R57" s="272">
        <v>6</v>
      </c>
      <c r="S57" s="272">
        <v>1.59</v>
      </c>
      <c r="T57" s="272">
        <v>0.25</v>
      </c>
      <c r="U57" s="272">
        <v>0.73</v>
      </c>
      <c r="V57" s="272">
        <v>1.1599999999999999</v>
      </c>
      <c r="W57" s="272">
        <v>0.26</v>
      </c>
      <c r="X57" s="272">
        <v>0.23</v>
      </c>
      <c r="Y57" s="272">
        <v>0.32</v>
      </c>
      <c r="Z57" s="272">
        <v>0.05</v>
      </c>
      <c r="AA57" s="272">
        <v>0.04</v>
      </c>
      <c r="AB57" s="272">
        <v>0.17</v>
      </c>
      <c r="AC57" s="272">
        <v>0.85</v>
      </c>
      <c r="AD57" s="240">
        <v>26.08</v>
      </c>
      <c r="AE57" s="221">
        <v>3040</v>
      </c>
      <c r="AF57" s="221">
        <v>2720</v>
      </c>
      <c r="AG57" s="240">
        <f t="shared" si="7"/>
        <v>14</v>
      </c>
      <c r="AH57" s="418"/>
      <c r="AI57" s="418"/>
      <c r="AJ57" s="418"/>
      <c r="AK57" s="418"/>
      <c r="AL57" s="383"/>
      <c r="AM57" s="392"/>
      <c r="AN57" s="404"/>
      <c r="AO57" s="404"/>
      <c r="AP57" s="404"/>
      <c r="AQ57" s="383"/>
      <c r="AR57" s="394"/>
    </row>
    <row r="58" spans="1:44" s="393" customFormat="1">
      <c r="A58" s="400"/>
      <c r="B58" s="282" t="s">
        <v>214</v>
      </c>
      <c r="C58" s="28"/>
      <c r="D58" s="28"/>
      <c r="E58" s="28"/>
      <c r="F58" s="28">
        <v>1</v>
      </c>
      <c r="G58" s="249">
        <v>88</v>
      </c>
      <c r="H58" s="249">
        <v>3</v>
      </c>
      <c r="I58" s="249">
        <v>22</v>
      </c>
      <c r="J58" s="249">
        <v>1.2</v>
      </c>
      <c r="K58" s="249">
        <v>5.7</v>
      </c>
      <c r="L58" s="249">
        <v>12</v>
      </c>
      <c r="M58" s="249">
        <v>7</v>
      </c>
      <c r="N58" s="249">
        <v>0.4</v>
      </c>
      <c r="O58" s="240">
        <f t="shared" si="6"/>
        <v>5</v>
      </c>
      <c r="P58" s="28">
        <v>4.5999999999999996</v>
      </c>
      <c r="Q58" s="249">
        <v>43.5</v>
      </c>
      <c r="R58" s="272">
        <v>4.5</v>
      </c>
      <c r="S58" s="272">
        <v>1.63</v>
      </c>
      <c r="T58" s="272">
        <v>0.22</v>
      </c>
      <c r="U58" s="272">
        <v>0.54</v>
      </c>
      <c r="V58" s="272">
        <v>0.84</v>
      </c>
      <c r="W58" s="272">
        <v>0.18</v>
      </c>
      <c r="X58" s="272">
        <v>0.1</v>
      </c>
      <c r="Y58" s="272">
        <v>0.4</v>
      </c>
      <c r="Z58" s="272">
        <v>0.02</v>
      </c>
      <c r="AA58" s="272">
        <v>0.04</v>
      </c>
      <c r="AB58" s="272">
        <v>0.12</v>
      </c>
      <c r="AC58" s="272">
        <v>1.05</v>
      </c>
      <c r="AD58" s="240">
        <v>18.260000000000002</v>
      </c>
      <c r="AE58" s="221">
        <v>3150</v>
      </c>
      <c r="AF58" s="221">
        <v>2920</v>
      </c>
      <c r="AG58" s="240">
        <f t="shared" si="7"/>
        <v>6.6</v>
      </c>
      <c r="AH58" s="418"/>
      <c r="AI58" s="418"/>
      <c r="AJ58" s="418"/>
      <c r="AK58" s="418"/>
      <c r="AL58" s="383"/>
      <c r="AM58" s="392"/>
      <c r="AN58" s="404"/>
      <c r="AO58" s="404"/>
      <c r="AP58" s="404"/>
      <c r="AQ58" s="383"/>
      <c r="AR58" s="394"/>
    </row>
    <row r="59" spans="1:44" s="393" customFormat="1">
      <c r="A59" s="400"/>
      <c r="B59" s="282" t="s">
        <v>215</v>
      </c>
      <c r="C59" s="28"/>
      <c r="D59" s="28"/>
      <c r="E59" s="28"/>
      <c r="F59" s="28">
        <v>1</v>
      </c>
      <c r="G59" s="249">
        <v>90</v>
      </c>
      <c r="H59" s="249">
        <v>4.0999999999999996</v>
      </c>
      <c r="I59" s="249">
        <v>18.899999999999999</v>
      </c>
      <c r="J59" s="249">
        <v>39.6</v>
      </c>
      <c r="K59" s="249">
        <v>8.1</v>
      </c>
      <c r="L59" s="249">
        <v>18.100000000000001</v>
      </c>
      <c r="M59" s="249">
        <v>12.4</v>
      </c>
      <c r="N59" s="249">
        <v>4.9000000000000004</v>
      </c>
      <c r="O59" s="240">
        <f t="shared" si="6"/>
        <v>5.7000000000000011</v>
      </c>
      <c r="P59" s="28">
        <v>6.4</v>
      </c>
      <c r="Q59" s="249">
        <v>0</v>
      </c>
      <c r="R59" s="272">
        <v>5</v>
      </c>
      <c r="S59" s="272">
        <v>1.1499999999999999</v>
      </c>
      <c r="T59" s="272">
        <v>0.42</v>
      </c>
      <c r="U59" s="272">
        <v>0.92</v>
      </c>
      <c r="V59" s="272">
        <v>0.87</v>
      </c>
      <c r="W59" s="272">
        <v>0.24</v>
      </c>
      <c r="X59" s="272">
        <v>0.4</v>
      </c>
      <c r="Y59" s="272">
        <v>0.6</v>
      </c>
      <c r="Z59" s="272">
        <v>0.03</v>
      </c>
      <c r="AA59" s="272">
        <v>0.06</v>
      </c>
      <c r="AB59" s="272">
        <v>0.24</v>
      </c>
      <c r="AC59" s="272">
        <v>0.79</v>
      </c>
      <c r="AD59" s="240">
        <v>15.12</v>
      </c>
      <c r="AE59" s="221">
        <v>5000</v>
      </c>
      <c r="AF59" s="221">
        <v>4800</v>
      </c>
      <c r="AG59" s="240">
        <f t="shared" si="7"/>
        <v>7.5</v>
      </c>
      <c r="AH59" s="375"/>
      <c r="AI59" s="378"/>
      <c r="AJ59" s="383"/>
      <c r="AK59" s="383"/>
      <c r="AL59" s="383"/>
      <c r="AM59" s="392"/>
      <c r="AN59" s="404"/>
      <c r="AO59" s="404"/>
      <c r="AP59" s="404"/>
      <c r="AQ59" s="383"/>
      <c r="AR59" s="394"/>
    </row>
    <row r="60" spans="1:44" s="393" customFormat="1">
      <c r="A60" s="400"/>
      <c r="B60" s="282" t="s">
        <v>216</v>
      </c>
      <c r="C60" s="28"/>
      <c r="D60" s="28"/>
      <c r="E60" s="28"/>
      <c r="F60" s="28">
        <v>1</v>
      </c>
      <c r="G60" s="249">
        <v>90</v>
      </c>
      <c r="H60" s="249">
        <v>4.7</v>
      </c>
      <c r="I60" s="249">
        <v>36.9</v>
      </c>
      <c r="J60" s="249">
        <v>19.3</v>
      </c>
      <c r="K60" s="249">
        <v>5.6</v>
      </c>
      <c r="L60" s="249">
        <v>11.7</v>
      </c>
      <c r="M60" s="249">
        <v>7.3</v>
      </c>
      <c r="N60" s="249">
        <v>0.8</v>
      </c>
      <c r="O60" s="240">
        <f t="shared" si="6"/>
        <v>4.3999999999999995</v>
      </c>
      <c r="P60" s="249">
        <v>6</v>
      </c>
      <c r="Q60" s="249">
        <v>0</v>
      </c>
      <c r="R60" s="272">
        <v>7.5</v>
      </c>
      <c r="S60" s="272">
        <v>2.33</v>
      </c>
      <c r="T60" s="272">
        <v>0.52</v>
      </c>
      <c r="U60" s="272">
        <v>1.1399999999999999</v>
      </c>
      <c r="V60" s="272">
        <v>1.44</v>
      </c>
      <c r="W60" s="272">
        <v>0.48</v>
      </c>
      <c r="X60" s="272">
        <v>0.25</v>
      </c>
      <c r="Y60" s="272">
        <v>0.56000000000000005</v>
      </c>
      <c r="Z60" s="272">
        <v>0.01</v>
      </c>
      <c r="AA60" s="272">
        <v>0.03</v>
      </c>
      <c r="AB60" s="272">
        <v>0.3</v>
      </c>
      <c r="AC60" s="272">
        <v>1.7</v>
      </c>
      <c r="AD60" s="240">
        <v>30.626999999999999</v>
      </c>
      <c r="AE60" s="221">
        <v>4150</v>
      </c>
      <c r="AF60" s="221">
        <v>3780</v>
      </c>
      <c r="AG60" s="240">
        <f t="shared" si="7"/>
        <v>6.5</v>
      </c>
      <c r="AH60" s="375"/>
      <c r="AI60" s="378"/>
      <c r="AJ60" s="383"/>
      <c r="AK60" s="383"/>
      <c r="AL60" s="383"/>
      <c r="AM60" s="392"/>
      <c r="AN60" s="404"/>
      <c r="AO60" s="404"/>
      <c r="AP60" s="404"/>
      <c r="AQ60" s="383"/>
      <c r="AR60" s="394"/>
    </row>
    <row r="61" spans="1:44" s="393" customFormat="1">
      <c r="A61" s="400"/>
      <c r="B61" s="43"/>
      <c r="C61" s="28"/>
      <c r="D61" s="28"/>
      <c r="E61" s="28"/>
      <c r="F61" s="28"/>
      <c r="G61" s="28"/>
      <c r="H61" s="28"/>
      <c r="I61" s="28"/>
      <c r="J61" s="28"/>
      <c r="K61" s="28"/>
      <c r="L61" s="28"/>
      <c r="M61" s="28"/>
      <c r="N61" s="28"/>
      <c r="O61" s="240"/>
      <c r="P61" s="28"/>
      <c r="Q61" s="28"/>
      <c r="R61" s="272"/>
      <c r="S61" s="272"/>
      <c r="T61" s="272"/>
      <c r="U61" s="272"/>
      <c r="V61" s="272"/>
      <c r="W61" s="272"/>
      <c r="X61" s="272"/>
      <c r="Y61" s="272"/>
      <c r="Z61" s="272"/>
      <c r="AA61" s="272"/>
      <c r="AB61" s="272"/>
      <c r="AC61" s="272"/>
      <c r="AD61" s="240"/>
      <c r="AE61" s="221"/>
      <c r="AF61" s="221"/>
      <c r="AG61" s="240"/>
      <c r="AH61" s="375"/>
      <c r="AI61" s="378"/>
      <c r="AJ61" s="383"/>
      <c r="AK61" s="383"/>
      <c r="AL61" s="383"/>
      <c r="AM61" s="392"/>
      <c r="AN61" s="404"/>
      <c r="AO61" s="404"/>
      <c r="AP61" s="404"/>
      <c r="AQ61" s="383"/>
      <c r="AR61" s="394"/>
    </row>
    <row r="62" spans="1:44" s="393" customFormat="1">
      <c r="A62" s="400"/>
      <c r="B62" s="43"/>
      <c r="C62" s="28"/>
      <c r="D62" s="28"/>
      <c r="E62" s="28"/>
      <c r="F62" s="28"/>
      <c r="G62" s="28"/>
      <c r="H62" s="28"/>
      <c r="I62" s="28"/>
      <c r="J62" s="28"/>
      <c r="K62" s="28"/>
      <c r="L62" s="28"/>
      <c r="M62" s="28"/>
      <c r="N62" s="28"/>
      <c r="O62" s="240"/>
      <c r="P62" s="28"/>
      <c r="Q62" s="28"/>
      <c r="R62" s="272"/>
      <c r="S62" s="272"/>
      <c r="T62" s="272"/>
      <c r="U62" s="272"/>
      <c r="V62" s="272"/>
      <c r="W62" s="272"/>
      <c r="X62" s="272"/>
      <c r="Y62" s="272"/>
      <c r="Z62" s="272"/>
      <c r="AA62" s="272"/>
      <c r="AB62" s="272"/>
      <c r="AC62" s="272"/>
      <c r="AD62" s="240"/>
      <c r="AE62" s="221"/>
      <c r="AF62" s="221"/>
      <c r="AG62" s="240"/>
      <c r="AH62" s="375"/>
      <c r="AI62" s="403"/>
      <c r="AJ62" s="383"/>
      <c r="AK62" s="383"/>
      <c r="AL62" s="383"/>
      <c r="AM62" s="392"/>
      <c r="AN62" s="404"/>
      <c r="AO62" s="404"/>
      <c r="AP62" s="404"/>
      <c r="AQ62" s="383"/>
      <c r="AR62" s="394"/>
    </row>
    <row r="63" spans="1:44" s="393" customFormat="1">
      <c r="A63" s="400"/>
      <c r="B63" s="282" t="s">
        <v>217</v>
      </c>
      <c r="C63" s="28"/>
      <c r="D63" s="28"/>
      <c r="E63" s="28"/>
      <c r="F63" s="28">
        <v>1</v>
      </c>
      <c r="G63" s="249">
        <v>90</v>
      </c>
      <c r="H63" s="249">
        <v>6</v>
      </c>
      <c r="I63" s="249">
        <v>20.2</v>
      </c>
      <c r="J63" s="249">
        <v>7.4</v>
      </c>
      <c r="K63" s="249">
        <v>12.5</v>
      </c>
      <c r="L63" s="249">
        <v>44.7</v>
      </c>
      <c r="M63" s="249">
        <v>23.5</v>
      </c>
      <c r="N63" s="249">
        <v>5.5</v>
      </c>
      <c r="O63" s="240">
        <f t="shared" si="6"/>
        <v>21.200000000000003</v>
      </c>
      <c r="P63" s="249">
        <v>4</v>
      </c>
      <c r="Q63" s="249">
        <v>0</v>
      </c>
      <c r="R63" s="272">
        <v>9.3000000000000007</v>
      </c>
      <c r="S63" s="272">
        <v>0.5</v>
      </c>
      <c r="T63" s="272">
        <v>0.3</v>
      </c>
      <c r="U63" s="272">
        <v>0.61</v>
      </c>
      <c r="V63" s="272">
        <v>0.66</v>
      </c>
      <c r="W63" s="272">
        <v>0.16</v>
      </c>
      <c r="X63" s="272">
        <v>0.14000000000000001</v>
      </c>
      <c r="Y63" s="272">
        <v>0.54</v>
      </c>
      <c r="Z63" s="272">
        <v>0.06</v>
      </c>
      <c r="AA63" s="272">
        <v>0.63</v>
      </c>
      <c r="AB63" s="272">
        <v>0.3</v>
      </c>
      <c r="AC63" s="272">
        <v>1.81</v>
      </c>
      <c r="AD63" s="240">
        <v>13.13</v>
      </c>
      <c r="AE63" s="221">
        <v>2900</v>
      </c>
      <c r="AF63" s="221">
        <v>2740</v>
      </c>
      <c r="AG63" s="240">
        <f t="shared" si="7"/>
        <v>18</v>
      </c>
      <c r="AH63" s="375"/>
      <c r="AI63" s="403"/>
      <c r="AJ63" s="383"/>
      <c r="AK63" s="383"/>
      <c r="AL63" s="383"/>
      <c r="AM63" s="392"/>
      <c r="AN63" s="404"/>
      <c r="AO63" s="404"/>
      <c r="AP63" s="404"/>
      <c r="AQ63" s="383"/>
      <c r="AR63" s="394"/>
    </row>
    <row r="64" spans="1:44" s="393" customFormat="1">
      <c r="A64" s="400"/>
      <c r="B64" s="282" t="s">
        <v>218</v>
      </c>
      <c r="C64" s="28"/>
      <c r="D64" s="28"/>
      <c r="E64" s="28"/>
      <c r="F64" s="28">
        <v>1</v>
      </c>
      <c r="G64" s="249">
        <v>90</v>
      </c>
      <c r="H64" s="249">
        <v>4</v>
      </c>
      <c r="I64" s="249">
        <v>14.7</v>
      </c>
      <c r="J64" s="249">
        <v>8.4</v>
      </c>
      <c r="K64" s="249">
        <v>17.8</v>
      </c>
      <c r="L64" s="249">
        <v>60.5</v>
      </c>
      <c r="M64" s="249">
        <v>37.200000000000003</v>
      </c>
      <c r="N64" s="249">
        <v>11</v>
      </c>
      <c r="O64" s="240">
        <f t="shared" si="6"/>
        <v>23.299999999999997</v>
      </c>
      <c r="P64" s="249">
        <v>2.7</v>
      </c>
      <c r="Q64" s="249">
        <v>0</v>
      </c>
      <c r="R64" s="272">
        <v>2</v>
      </c>
      <c r="S64" s="272">
        <v>0.48</v>
      </c>
      <c r="T64" s="272">
        <v>0.28000000000000003</v>
      </c>
      <c r="U64" s="272">
        <v>0.5</v>
      </c>
      <c r="V64" s="272">
        <v>0.46</v>
      </c>
      <c r="W64" s="272">
        <v>0.11</v>
      </c>
      <c r="X64" s="272">
        <v>0.21</v>
      </c>
      <c r="Y64" s="272">
        <v>0.57999999999999996</v>
      </c>
      <c r="Z64" s="272">
        <v>0.02</v>
      </c>
      <c r="AA64" s="272">
        <v>0.16</v>
      </c>
      <c r="AB64" s="272">
        <v>0.26</v>
      </c>
      <c r="AC64" s="272">
        <v>0.62</v>
      </c>
      <c r="AD64" s="240">
        <v>8.82</v>
      </c>
      <c r="AE64" s="221">
        <v>2500</v>
      </c>
      <c r="AF64" s="221">
        <v>2390</v>
      </c>
      <c r="AG64" s="240">
        <f t="shared" si="7"/>
        <v>26.200000000000003</v>
      </c>
      <c r="AH64" s="375"/>
      <c r="AI64" s="378"/>
      <c r="AJ64" s="383"/>
      <c r="AK64" s="383"/>
      <c r="AL64" s="383"/>
      <c r="AM64" s="392"/>
      <c r="AN64" s="404"/>
      <c r="AO64" s="404"/>
      <c r="AP64" s="404"/>
      <c r="AQ64" s="383"/>
      <c r="AR64" s="394"/>
    </row>
    <row r="65" spans="1:43" s="394" customFormat="1">
      <c r="A65" s="400"/>
      <c r="B65" s="282" t="s">
        <v>219</v>
      </c>
      <c r="C65" s="28"/>
      <c r="D65" s="28"/>
      <c r="E65" s="28"/>
      <c r="F65" s="28">
        <v>1</v>
      </c>
      <c r="G65" s="249">
        <v>90</v>
      </c>
      <c r="H65" s="249">
        <v>6.8</v>
      </c>
      <c r="I65" s="249">
        <v>36.1</v>
      </c>
      <c r="J65" s="249">
        <v>2.5</v>
      </c>
      <c r="K65" s="249">
        <v>12.1</v>
      </c>
      <c r="L65" s="249">
        <v>27.7</v>
      </c>
      <c r="M65" s="249">
        <v>18.899999999999999</v>
      </c>
      <c r="N65" s="249">
        <v>8.6</v>
      </c>
      <c r="O65" s="240">
        <f t="shared" si="6"/>
        <v>8.8000000000000007</v>
      </c>
      <c r="P65" s="249">
        <v>10</v>
      </c>
      <c r="Q65" s="249">
        <v>0</v>
      </c>
      <c r="R65" s="272">
        <v>9</v>
      </c>
      <c r="S65" s="272">
        <v>1.94</v>
      </c>
      <c r="T65" s="272">
        <v>0.76</v>
      </c>
      <c r="U65" s="272">
        <v>1.62</v>
      </c>
      <c r="V65" s="272">
        <v>1.57</v>
      </c>
      <c r="W65" s="272">
        <v>0.43</v>
      </c>
      <c r="X65" s="272">
        <v>0.7</v>
      </c>
      <c r="Y65" s="272">
        <v>1</v>
      </c>
      <c r="Z65" s="272">
        <v>7.0000000000000007E-2</v>
      </c>
      <c r="AA65" s="272">
        <v>0.03</v>
      </c>
      <c r="AB65" s="272">
        <v>0.45</v>
      </c>
      <c r="AC65" s="272">
        <v>1.25</v>
      </c>
      <c r="AD65" s="240">
        <v>27.436</v>
      </c>
      <c r="AE65" s="221">
        <v>2710</v>
      </c>
      <c r="AF65" s="221">
        <v>2380</v>
      </c>
      <c r="AG65" s="240">
        <f t="shared" si="7"/>
        <v>10.299999999999999</v>
      </c>
      <c r="AH65" s="375"/>
      <c r="AI65" s="378"/>
      <c r="AJ65" s="383"/>
      <c r="AK65" s="383"/>
      <c r="AL65" s="383"/>
      <c r="AM65" s="392"/>
      <c r="AN65" s="404"/>
      <c r="AO65" s="404"/>
      <c r="AP65" s="404"/>
      <c r="AQ65" s="383"/>
    </row>
    <row r="66" spans="1:43" s="394" customFormat="1">
      <c r="A66" s="400"/>
      <c r="B66" s="282" t="s">
        <v>220</v>
      </c>
      <c r="C66" s="28"/>
      <c r="D66" s="28"/>
      <c r="E66" s="28"/>
      <c r="F66" s="28">
        <v>1</v>
      </c>
      <c r="G66" s="249">
        <v>90</v>
      </c>
      <c r="H66" s="249">
        <v>6.8</v>
      </c>
      <c r="I66" s="249">
        <v>43.2</v>
      </c>
      <c r="J66" s="249">
        <v>1.8</v>
      </c>
      <c r="K66" s="249">
        <v>7.7</v>
      </c>
      <c r="L66" s="249">
        <v>16.100000000000001</v>
      </c>
      <c r="M66" s="249">
        <v>10</v>
      </c>
      <c r="N66" s="249">
        <v>0.8</v>
      </c>
      <c r="O66" s="240">
        <f t="shared" si="6"/>
        <v>6.1000000000000014</v>
      </c>
      <c r="P66" s="249">
        <v>8.5</v>
      </c>
      <c r="Q66" s="249">
        <v>0</v>
      </c>
      <c r="R66" s="272">
        <v>8</v>
      </c>
      <c r="S66" s="272">
        <v>2.72</v>
      </c>
      <c r="T66" s="272">
        <v>0.6</v>
      </c>
      <c r="U66" s="272">
        <v>1.25</v>
      </c>
      <c r="V66" s="272">
        <v>1.68</v>
      </c>
      <c r="W66" s="272">
        <v>0.59</v>
      </c>
      <c r="X66" s="272">
        <v>0.28999999999999998</v>
      </c>
      <c r="Y66" s="272">
        <v>0.6</v>
      </c>
      <c r="Z66" s="272">
        <v>0.02</v>
      </c>
      <c r="AA66" s="272">
        <v>0.04</v>
      </c>
      <c r="AB66" s="272">
        <v>0.25</v>
      </c>
      <c r="AC66" s="272">
        <v>1.8</v>
      </c>
      <c r="AD66" s="240">
        <v>35.423999999999999</v>
      </c>
      <c r="AE66" s="221">
        <v>3190</v>
      </c>
      <c r="AF66" s="221">
        <v>2770</v>
      </c>
      <c r="AG66" s="240">
        <f t="shared" si="7"/>
        <v>9.1999999999999993</v>
      </c>
      <c r="AH66" s="375"/>
      <c r="AI66" s="378"/>
      <c r="AJ66" s="383"/>
      <c r="AK66" s="383"/>
      <c r="AL66" s="383"/>
      <c r="AM66" s="392"/>
      <c r="AN66" s="404"/>
      <c r="AO66" s="404"/>
      <c r="AP66" s="404"/>
      <c r="AQ66" s="383"/>
    </row>
    <row r="67" spans="1:43" s="394" customFormat="1">
      <c r="A67" s="400"/>
      <c r="B67" s="282" t="s">
        <v>200</v>
      </c>
      <c r="C67" s="28"/>
      <c r="D67" s="28"/>
      <c r="E67" s="28"/>
      <c r="F67" s="28">
        <v>1</v>
      </c>
      <c r="G67" s="249">
        <v>90</v>
      </c>
      <c r="H67" s="249">
        <v>6.3</v>
      </c>
      <c r="I67" s="249">
        <v>45</v>
      </c>
      <c r="J67" s="249">
        <v>1.8</v>
      </c>
      <c r="K67" s="249">
        <v>6.3</v>
      </c>
      <c r="L67" s="249">
        <v>13.2</v>
      </c>
      <c r="M67" s="249">
        <v>8.1999999999999993</v>
      </c>
      <c r="N67" s="249">
        <v>0.6</v>
      </c>
      <c r="O67" s="240">
        <f t="shared" si="6"/>
        <v>5</v>
      </c>
      <c r="P67" s="249">
        <v>6.9</v>
      </c>
      <c r="Q67" s="249">
        <v>0</v>
      </c>
      <c r="R67" s="272">
        <v>8</v>
      </c>
      <c r="S67" s="272">
        <v>2.84</v>
      </c>
      <c r="T67" s="272">
        <v>0.63</v>
      </c>
      <c r="U67" s="272">
        <v>1.31</v>
      </c>
      <c r="V67" s="272">
        <v>1.76</v>
      </c>
      <c r="W67" s="272">
        <v>0.6</v>
      </c>
      <c r="X67" s="272">
        <v>0.28999999999999998</v>
      </c>
      <c r="Y67" s="272">
        <v>0.61</v>
      </c>
      <c r="Z67" s="272">
        <v>0.02</v>
      </c>
      <c r="AA67" s="272">
        <v>0.04</v>
      </c>
      <c r="AB67" s="272">
        <v>0.27</v>
      </c>
      <c r="AC67" s="272">
        <v>1.95</v>
      </c>
      <c r="AD67" s="240">
        <v>37.35</v>
      </c>
      <c r="AE67" s="221">
        <v>3300</v>
      </c>
      <c r="AF67" s="221">
        <v>2880</v>
      </c>
      <c r="AG67" s="240">
        <f t="shared" si="7"/>
        <v>7.6</v>
      </c>
      <c r="AH67" s="375"/>
      <c r="AI67" s="378"/>
      <c r="AJ67" s="383"/>
      <c r="AK67" s="406"/>
      <c r="AL67" s="383"/>
      <c r="AM67" s="392"/>
      <c r="AN67" s="404"/>
      <c r="AO67" s="404"/>
      <c r="AP67" s="404"/>
      <c r="AQ67" s="383"/>
    </row>
    <row r="68" spans="1:43" s="394" customFormat="1">
      <c r="A68" s="400"/>
      <c r="B68" s="282" t="s">
        <v>221</v>
      </c>
      <c r="C68" s="28"/>
      <c r="D68" s="28"/>
      <c r="E68" s="28"/>
      <c r="F68" s="28">
        <v>1</v>
      </c>
      <c r="G68" s="249">
        <v>90</v>
      </c>
      <c r="H68" s="249">
        <v>6.1</v>
      </c>
      <c r="I68" s="249">
        <v>46.8</v>
      </c>
      <c r="J68" s="249">
        <v>1.8</v>
      </c>
      <c r="K68" s="249">
        <v>5</v>
      </c>
      <c r="L68" s="249">
        <v>12.4</v>
      </c>
      <c r="M68" s="249">
        <v>6.5</v>
      </c>
      <c r="N68" s="249">
        <v>0.5</v>
      </c>
      <c r="O68" s="240">
        <f t="shared" si="6"/>
        <v>5.9</v>
      </c>
      <c r="P68" s="249">
        <v>6.6</v>
      </c>
      <c r="Q68" s="249">
        <v>0</v>
      </c>
      <c r="R68" s="272">
        <v>8</v>
      </c>
      <c r="S68" s="272">
        <v>2.95</v>
      </c>
      <c r="T68" s="272">
        <v>0.66</v>
      </c>
      <c r="U68" s="272">
        <v>1.36</v>
      </c>
      <c r="V68" s="272">
        <v>1.83</v>
      </c>
      <c r="W68" s="272">
        <v>0.63</v>
      </c>
      <c r="X68" s="272">
        <v>0.28999999999999998</v>
      </c>
      <c r="Y68" s="272">
        <v>0.64</v>
      </c>
      <c r="Z68" s="272">
        <v>0.02</v>
      </c>
      <c r="AA68" s="272">
        <v>0.04</v>
      </c>
      <c r="AB68" s="272">
        <v>0.28000000000000003</v>
      </c>
      <c r="AC68" s="272">
        <v>2.0499999999999998</v>
      </c>
      <c r="AD68" s="240">
        <v>38.843999999999994</v>
      </c>
      <c r="AE68" s="221">
        <v>3510</v>
      </c>
      <c r="AF68" s="221">
        <v>3040</v>
      </c>
      <c r="AG68" s="240">
        <f t="shared" si="7"/>
        <v>6</v>
      </c>
      <c r="AH68" s="375"/>
      <c r="AI68" s="378"/>
      <c r="AJ68" s="383"/>
      <c r="AK68" s="383"/>
      <c r="AL68" s="383"/>
      <c r="AM68" s="392"/>
      <c r="AN68" s="404"/>
      <c r="AO68" s="404"/>
      <c r="AP68" s="404"/>
      <c r="AQ68" s="383"/>
    </row>
    <row r="69" spans="1:43" s="394" customFormat="1">
      <c r="A69" s="400"/>
      <c r="B69" s="282" t="s">
        <v>109</v>
      </c>
      <c r="C69" s="28"/>
      <c r="D69" s="28"/>
      <c r="E69" s="28"/>
      <c r="F69" s="28">
        <v>1</v>
      </c>
      <c r="G69" s="249">
        <v>90</v>
      </c>
      <c r="H69" s="249">
        <v>6.8</v>
      </c>
      <c r="I69" s="249">
        <v>27.9</v>
      </c>
      <c r="J69" s="249">
        <v>2.7</v>
      </c>
      <c r="K69" s="249">
        <v>25.2</v>
      </c>
      <c r="L69" s="249">
        <v>42.8</v>
      </c>
      <c r="M69" s="249">
        <v>30.2</v>
      </c>
      <c r="N69" s="249">
        <v>10.1</v>
      </c>
      <c r="O69" s="240">
        <f t="shared" si="6"/>
        <v>12.599999999999998</v>
      </c>
      <c r="P69" s="249">
        <v>7.2</v>
      </c>
      <c r="Q69" s="249">
        <v>0</v>
      </c>
      <c r="R69" s="272">
        <v>5</v>
      </c>
      <c r="S69" s="272">
        <v>1</v>
      </c>
      <c r="T69" s="272">
        <v>0.67</v>
      </c>
      <c r="U69" s="272">
        <v>1.2</v>
      </c>
      <c r="V69" s="272">
        <v>1.03</v>
      </c>
      <c r="W69" s="272">
        <v>0.36</v>
      </c>
      <c r="X69" s="272">
        <v>0.35</v>
      </c>
      <c r="Y69" s="272">
        <v>1</v>
      </c>
      <c r="Z69" s="272">
        <v>0.03</v>
      </c>
      <c r="AA69" s="272">
        <v>0.15</v>
      </c>
      <c r="AB69" s="272">
        <v>0.5</v>
      </c>
      <c r="AC69" s="272">
        <v>1.1000000000000001</v>
      </c>
      <c r="AD69" s="240">
        <v>21.482999999999997</v>
      </c>
      <c r="AE69" s="221">
        <v>2240</v>
      </c>
      <c r="AF69" s="221">
        <v>2040</v>
      </c>
      <c r="AG69" s="240">
        <f t="shared" si="7"/>
        <v>20.100000000000001</v>
      </c>
      <c r="AH69" s="375"/>
      <c r="AI69" s="378"/>
      <c r="AJ69" s="383"/>
      <c r="AK69" s="383"/>
      <c r="AL69" s="383"/>
      <c r="AM69" s="392"/>
      <c r="AN69" s="404"/>
      <c r="AO69" s="404"/>
      <c r="AP69" s="404"/>
      <c r="AQ69" s="383"/>
    </row>
    <row r="70" spans="1:43" s="394" customFormat="1">
      <c r="A70" s="400"/>
      <c r="B70" s="282" t="s">
        <v>222</v>
      </c>
      <c r="C70" s="28"/>
      <c r="D70" s="28"/>
      <c r="E70" s="28"/>
      <c r="F70" s="28">
        <v>1</v>
      </c>
      <c r="G70" s="249">
        <v>90</v>
      </c>
      <c r="H70" s="249">
        <v>6.8</v>
      </c>
      <c r="I70" s="249">
        <v>30.6</v>
      </c>
      <c r="J70" s="249">
        <v>2.2999999999999998</v>
      </c>
      <c r="K70" s="249">
        <v>22.5</v>
      </c>
      <c r="L70" s="249">
        <v>38.299999999999997</v>
      </c>
      <c r="M70" s="249">
        <v>27</v>
      </c>
      <c r="N70" s="249">
        <v>9</v>
      </c>
      <c r="O70" s="240">
        <f t="shared" si="6"/>
        <v>11.299999999999997</v>
      </c>
      <c r="P70" s="249">
        <v>6.5</v>
      </c>
      <c r="Q70" s="249">
        <v>0</v>
      </c>
      <c r="R70" s="272">
        <v>5</v>
      </c>
      <c r="S70" s="272">
        <v>1.1200000000000001</v>
      </c>
      <c r="T70" s="272">
        <v>0.74</v>
      </c>
      <c r="U70" s="272">
        <v>1.31</v>
      </c>
      <c r="V70" s="272">
        <v>1.1299999999999999</v>
      </c>
      <c r="W70" s="272">
        <v>0.4</v>
      </c>
      <c r="X70" s="272">
        <v>0.3</v>
      </c>
      <c r="Y70" s="272">
        <v>0.95</v>
      </c>
      <c r="Z70" s="272">
        <v>0.03</v>
      </c>
      <c r="AA70" s="272">
        <v>0.15</v>
      </c>
      <c r="AB70" s="272">
        <v>0.5</v>
      </c>
      <c r="AC70" s="272">
        <v>1.1000000000000001</v>
      </c>
      <c r="AD70" s="240">
        <v>24.48</v>
      </c>
      <c r="AE70" s="221">
        <v>2450</v>
      </c>
      <c r="AF70" s="221">
        <v>2160</v>
      </c>
      <c r="AG70" s="240">
        <f t="shared" si="7"/>
        <v>18</v>
      </c>
      <c r="AH70" s="375"/>
      <c r="AI70" s="378"/>
      <c r="AJ70" s="383"/>
      <c r="AK70" s="383"/>
      <c r="AL70" s="383"/>
      <c r="AM70" s="392"/>
      <c r="AN70" s="404"/>
      <c r="AO70" s="404"/>
      <c r="AP70" s="404"/>
      <c r="AQ70" s="383"/>
    </row>
    <row r="71" spans="1:43" s="394" customFormat="1">
      <c r="A71" s="400"/>
      <c r="B71" s="282" t="s">
        <v>223</v>
      </c>
      <c r="C71" s="28"/>
      <c r="D71" s="28"/>
      <c r="E71" s="28"/>
      <c r="F71" s="28">
        <v>1</v>
      </c>
      <c r="G71" s="249">
        <v>90</v>
      </c>
      <c r="H71" s="249">
        <v>6.8</v>
      </c>
      <c r="I71" s="249">
        <v>34.200000000000003</v>
      </c>
      <c r="J71" s="249">
        <v>1.9</v>
      </c>
      <c r="K71" s="249">
        <v>18</v>
      </c>
      <c r="L71" s="249">
        <v>30.6</v>
      </c>
      <c r="M71" s="249">
        <v>21.6</v>
      </c>
      <c r="N71" s="249">
        <v>7.2</v>
      </c>
      <c r="O71" s="240">
        <f t="shared" si="6"/>
        <v>9</v>
      </c>
      <c r="P71" s="249">
        <v>5.2</v>
      </c>
      <c r="Q71" s="249">
        <v>0</v>
      </c>
      <c r="R71" s="272">
        <v>5</v>
      </c>
      <c r="S71" s="272">
        <v>1.25</v>
      </c>
      <c r="T71" s="272">
        <v>0.82</v>
      </c>
      <c r="U71" s="272">
        <v>1.47</v>
      </c>
      <c r="V71" s="272">
        <v>1.27</v>
      </c>
      <c r="W71" s="272">
        <v>0.44</v>
      </c>
      <c r="X71" s="272">
        <v>0.25</v>
      </c>
      <c r="Y71" s="272">
        <v>0.9</v>
      </c>
      <c r="Z71" s="272">
        <v>0.03</v>
      </c>
      <c r="AA71" s="272">
        <v>0.16</v>
      </c>
      <c r="AB71" s="272">
        <v>0.5</v>
      </c>
      <c r="AC71" s="272">
        <v>1.1000000000000001</v>
      </c>
      <c r="AD71" s="240">
        <v>28.386000000000003</v>
      </c>
      <c r="AE71" s="221">
        <v>2650</v>
      </c>
      <c r="AF71" s="221">
        <v>2310</v>
      </c>
      <c r="AG71" s="240">
        <f t="shared" si="7"/>
        <v>14.400000000000002</v>
      </c>
      <c r="AH71" s="375"/>
      <c r="AI71" s="378"/>
      <c r="AJ71" s="383"/>
      <c r="AK71" s="383"/>
      <c r="AL71" s="383"/>
      <c r="AM71" s="392"/>
      <c r="AN71" s="404"/>
      <c r="AO71" s="404"/>
      <c r="AP71" s="404"/>
      <c r="AQ71" s="383"/>
    </row>
    <row r="72" spans="1:43" s="394" customFormat="1">
      <c r="A72" s="400"/>
      <c r="B72" s="43"/>
      <c r="C72" s="28"/>
      <c r="D72" s="28"/>
      <c r="E72" s="28"/>
      <c r="F72" s="28"/>
      <c r="G72" s="28"/>
      <c r="H72" s="28"/>
      <c r="I72" s="28"/>
      <c r="J72" s="28"/>
      <c r="K72" s="28"/>
      <c r="L72" s="28"/>
      <c r="M72" s="28"/>
      <c r="N72" s="28"/>
      <c r="O72" s="240"/>
      <c r="P72" s="28"/>
      <c r="Q72" s="28"/>
      <c r="R72" s="272"/>
      <c r="S72" s="272"/>
      <c r="T72" s="272"/>
      <c r="U72" s="272"/>
      <c r="V72" s="272"/>
      <c r="W72" s="272"/>
      <c r="X72" s="272"/>
      <c r="Y72" s="272"/>
      <c r="Z72" s="272"/>
      <c r="AA72" s="272"/>
      <c r="AB72" s="272"/>
      <c r="AC72" s="272"/>
      <c r="AD72" s="240"/>
      <c r="AE72" s="221"/>
      <c r="AF72" s="221"/>
      <c r="AG72" s="240"/>
      <c r="AH72" s="375"/>
      <c r="AI72" s="378"/>
      <c r="AJ72" s="383"/>
      <c r="AK72" s="406"/>
      <c r="AL72" s="383"/>
      <c r="AM72" s="392"/>
      <c r="AN72" s="404"/>
      <c r="AO72" s="404"/>
      <c r="AP72" s="404"/>
      <c r="AQ72" s="383"/>
    </row>
    <row r="73" spans="1:43" s="394" customFormat="1">
      <c r="A73" s="400"/>
      <c r="B73" s="43"/>
      <c r="C73" s="28"/>
      <c r="D73" s="28"/>
      <c r="E73" s="28"/>
      <c r="F73" s="28"/>
      <c r="G73" s="28"/>
      <c r="H73" s="28"/>
      <c r="I73" s="28"/>
      <c r="J73" s="28"/>
      <c r="K73" s="28"/>
      <c r="L73" s="28"/>
      <c r="M73" s="28"/>
      <c r="N73" s="28"/>
      <c r="O73" s="240"/>
      <c r="P73" s="28"/>
      <c r="Q73" s="28"/>
      <c r="R73" s="272"/>
      <c r="S73" s="272"/>
      <c r="T73" s="272"/>
      <c r="U73" s="272"/>
      <c r="V73" s="272"/>
      <c r="W73" s="272"/>
      <c r="X73" s="272"/>
      <c r="Y73" s="272"/>
      <c r="Z73" s="272"/>
      <c r="AA73" s="272"/>
      <c r="AB73" s="272"/>
      <c r="AC73" s="272"/>
      <c r="AD73" s="240"/>
      <c r="AE73" s="221"/>
      <c r="AF73" s="221"/>
      <c r="AG73" s="240"/>
      <c r="AH73" s="375"/>
      <c r="AI73" s="403"/>
      <c r="AJ73" s="383"/>
      <c r="AK73" s="383"/>
      <c r="AL73" s="383"/>
      <c r="AM73" s="392"/>
      <c r="AN73" s="404"/>
      <c r="AO73" s="404"/>
      <c r="AP73" s="404"/>
      <c r="AQ73" s="383"/>
    </row>
    <row r="74" spans="1:43" s="394" customFormat="1">
      <c r="A74" s="400"/>
      <c r="B74" s="282" t="s">
        <v>224</v>
      </c>
      <c r="C74" s="28"/>
      <c r="D74" s="28"/>
      <c r="E74" s="28"/>
      <c r="F74" s="28">
        <v>1</v>
      </c>
      <c r="G74" s="28">
        <v>99.5</v>
      </c>
      <c r="H74" s="28">
        <v>0</v>
      </c>
      <c r="I74" s="28">
        <v>0</v>
      </c>
      <c r="J74" s="28">
        <v>99</v>
      </c>
      <c r="K74" s="28">
        <v>0</v>
      </c>
      <c r="L74" s="28">
        <v>0</v>
      </c>
      <c r="M74" s="28">
        <v>0</v>
      </c>
      <c r="N74" s="28">
        <v>0</v>
      </c>
      <c r="O74" s="240">
        <f t="shared" si="6"/>
        <v>0</v>
      </c>
      <c r="P74" s="28">
        <v>0</v>
      </c>
      <c r="Q74" s="28">
        <v>0</v>
      </c>
      <c r="R74" s="272">
        <v>0</v>
      </c>
      <c r="S74" s="272">
        <v>0</v>
      </c>
      <c r="T74" s="272">
        <v>0</v>
      </c>
      <c r="U74" s="272">
        <v>0</v>
      </c>
      <c r="V74" s="272">
        <v>0</v>
      </c>
      <c r="W74" s="272">
        <v>0</v>
      </c>
      <c r="X74" s="272">
        <v>0</v>
      </c>
      <c r="Y74" s="272">
        <v>0</v>
      </c>
      <c r="Z74" s="272">
        <v>0</v>
      </c>
      <c r="AA74" s="272">
        <v>0</v>
      </c>
      <c r="AB74" s="272">
        <v>0</v>
      </c>
      <c r="AC74" s="272">
        <v>0</v>
      </c>
      <c r="AD74" s="240">
        <v>0</v>
      </c>
      <c r="AE74" s="221">
        <v>8000</v>
      </c>
      <c r="AF74" s="221">
        <v>8000</v>
      </c>
      <c r="AG74" s="240">
        <f t="shared" si="7"/>
        <v>0</v>
      </c>
      <c r="AH74" s="375"/>
      <c r="AI74" s="378"/>
      <c r="AJ74" s="383"/>
      <c r="AK74" s="383"/>
      <c r="AL74" s="383"/>
      <c r="AM74" s="392"/>
      <c r="AN74" s="404"/>
      <c r="AO74" s="404"/>
      <c r="AP74" s="404"/>
      <c r="AQ74" s="383"/>
    </row>
    <row r="75" spans="1:43" s="394" customFormat="1">
      <c r="A75" s="400"/>
      <c r="B75" s="282" t="s">
        <v>225</v>
      </c>
      <c r="C75" s="28"/>
      <c r="D75" s="28"/>
      <c r="E75" s="28"/>
      <c r="F75" s="28">
        <v>1</v>
      </c>
      <c r="G75" s="28">
        <v>99.5</v>
      </c>
      <c r="H75" s="28">
        <v>0</v>
      </c>
      <c r="I75" s="28">
        <v>0</v>
      </c>
      <c r="J75" s="28">
        <v>99</v>
      </c>
      <c r="K75" s="28">
        <v>0</v>
      </c>
      <c r="L75" s="28">
        <v>0</v>
      </c>
      <c r="M75" s="28">
        <v>0</v>
      </c>
      <c r="N75" s="28">
        <v>0</v>
      </c>
      <c r="O75" s="240">
        <f t="shared" si="6"/>
        <v>0</v>
      </c>
      <c r="P75" s="28">
        <v>0</v>
      </c>
      <c r="Q75" s="28">
        <v>0</v>
      </c>
      <c r="R75" s="272">
        <v>0</v>
      </c>
      <c r="S75" s="272">
        <v>0</v>
      </c>
      <c r="T75" s="272">
        <v>0</v>
      </c>
      <c r="U75" s="272">
        <v>0</v>
      </c>
      <c r="V75" s="272">
        <v>0</v>
      </c>
      <c r="W75" s="272">
        <v>0</v>
      </c>
      <c r="X75" s="272">
        <v>0</v>
      </c>
      <c r="Y75" s="272">
        <v>0</v>
      </c>
      <c r="Z75" s="272">
        <v>0</v>
      </c>
      <c r="AA75" s="272">
        <v>0</v>
      </c>
      <c r="AB75" s="272">
        <v>0</v>
      </c>
      <c r="AC75" s="272">
        <v>0</v>
      </c>
      <c r="AD75" s="240">
        <v>0</v>
      </c>
      <c r="AE75" s="221">
        <v>7500</v>
      </c>
      <c r="AF75" s="221">
        <v>7500</v>
      </c>
      <c r="AG75" s="240">
        <f t="shared" si="7"/>
        <v>0</v>
      </c>
      <c r="AH75" s="375"/>
      <c r="AI75" s="378"/>
      <c r="AJ75" s="383"/>
      <c r="AK75" s="383"/>
      <c r="AL75" s="383"/>
      <c r="AM75" s="392"/>
      <c r="AN75" s="404"/>
      <c r="AO75" s="404"/>
      <c r="AP75" s="404"/>
      <c r="AQ75" s="383"/>
    </row>
    <row r="76" spans="1:43" s="394" customFormat="1">
      <c r="A76" s="400"/>
      <c r="B76" s="282" t="s">
        <v>226</v>
      </c>
      <c r="C76" s="28"/>
      <c r="D76" s="28"/>
      <c r="E76" s="28"/>
      <c r="F76" s="28">
        <v>1</v>
      </c>
      <c r="G76" s="28">
        <v>99.5</v>
      </c>
      <c r="H76" s="28">
        <v>0</v>
      </c>
      <c r="I76" s="28">
        <v>0</v>
      </c>
      <c r="J76" s="28">
        <v>99</v>
      </c>
      <c r="K76" s="28">
        <v>0</v>
      </c>
      <c r="L76" s="28">
        <v>0</v>
      </c>
      <c r="M76" s="28">
        <v>0</v>
      </c>
      <c r="N76" s="28">
        <v>0</v>
      </c>
      <c r="O76" s="240">
        <f t="shared" si="6"/>
        <v>0</v>
      </c>
      <c r="P76" s="28">
        <v>0</v>
      </c>
      <c r="Q76" s="28">
        <v>0</v>
      </c>
      <c r="R76" s="272">
        <v>0</v>
      </c>
      <c r="S76" s="272">
        <v>0</v>
      </c>
      <c r="T76" s="272">
        <v>0</v>
      </c>
      <c r="U76" s="272">
        <v>0</v>
      </c>
      <c r="V76" s="272">
        <v>0</v>
      </c>
      <c r="W76" s="272">
        <v>0</v>
      </c>
      <c r="X76" s="272">
        <v>0</v>
      </c>
      <c r="Y76" s="272">
        <v>0</v>
      </c>
      <c r="Z76" s="272">
        <v>0</v>
      </c>
      <c r="AA76" s="272">
        <v>0</v>
      </c>
      <c r="AB76" s="272">
        <v>0</v>
      </c>
      <c r="AC76" s="272">
        <v>0</v>
      </c>
      <c r="AD76" s="240">
        <v>0</v>
      </c>
      <c r="AE76" s="221">
        <v>8400</v>
      </c>
      <c r="AF76" s="221">
        <v>8400</v>
      </c>
      <c r="AG76" s="240">
        <f t="shared" si="7"/>
        <v>0</v>
      </c>
      <c r="AH76" s="375"/>
      <c r="AI76" s="378"/>
      <c r="AJ76" s="383"/>
      <c r="AK76" s="383"/>
      <c r="AL76" s="383"/>
      <c r="AM76" s="392"/>
      <c r="AN76" s="404"/>
      <c r="AO76" s="404"/>
      <c r="AP76" s="404"/>
      <c r="AQ76" s="383"/>
    </row>
    <row r="77" spans="1:43" s="394" customFormat="1">
      <c r="A77" s="400"/>
      <c r="B77" s="282" t="s">
        <v>227</v>
      </c>
      <c r="C77" s="28"/>
      <c r="D77" s="28"/>
      <c r="E77" s="28"/>
      <c r="F77" s="28">
        <v>1</v>
      </c>
      <c r="G77" s="28">
        <v>99.5</v>
      </c>
      <c r="H77" s="28">
        <v>0</v>
      </c>
      <c r="I77" s="28">
        <v>0</v>
      </c>
      <c r="J77" s="28">
        <v>99</v>
      </c>
      <c r="K77" s="28">
        <v>0</v>
      </c>
      <c r="L77" s="28">
        <v>0</v>
      </c>
      <c r="M77" s="28">
        <v>0</v>
      </c>
      <c r="N77" s="28">
        <v>0</v>
      </c>
      <c r="O77" s="240">
        <f t="shared" si="6"/>
        <v>0</v>
      </c>
      <c r="P77" s="28">
        <v>0</v>
      </c>
      <c r="Q77" s="28">
        <v>0</v>
      </c>
      <c r="R77" s="272">
        <v>0</v>
      </c>
      <c r="S77" s="272">
        <v>0</v>
      </c>
      <c r="T77" s="272">
        <v>0</v>
      </c>
      <c r="U77" s="272">
        <v>0</v>
      </c>
      <c r="V77" s="272">
        <v>0</v>
      </c>
      <c r="W77" s="272">
        <v>0</v>
      </c>
      <c r="X77" s="272">
        <v>0</v>
      </c>
      <c r="Y77" s="272">
        <v>0</v>
      </c>
      <c r="Z77" s="272">
        <v>0</v>
      </c>
      <c r="AA77" s="272">
        <v>0</v>
      </c>
      <c r="AB77" s="272">
        <v>0</v>
      </c>
      <c r="AC77" s="272">
        <v>0</v>
      </c>
      <c r="AD77" s="240">
        <v>0</v>
      </c>
      <c r="AE77" s="221">
        <v>8500</v>
      </c>
      <c r="AF77" s="221">
        <v>8500</v>
      </c>
      <c r="AG77" s="240">
        <f t="shared" si="7"/>
        <v>0</v>
      </c>
      <c r="AH77" s="375"/>
      <c r="AI77" s="378"/>
      <c r="AJ77" s="383"/>
      <c r="AK77" s="383"/>
      <c r="AL77" s="383"/>
      <c r="AM77" s="392"/>
      <c r="AN77" s="404"/>
      <c r="AO77" s="404"/>
      <c r="AP77" s="404"/>
      <c r="AQ77" s="383"/>
    </row>
    <row r="78" spans="1:43" s="394" customFormat="1">
      <c r="A78" s="400"/>
      <c r="B78" s="282" t="s">
        <v>228</v>
      </c>
      <c r="C78" s="28"/>
      <c r="D78" s="28"/>
      <c r="E78" s="28"/>
      <c r="F78" s="28">
        <v>1</v>
      </c>
      <c r="G78" s="28">
        <v>99.5</v>
      </c>
      <c r="H78" s="28">
        <v>0</v>
      </c>
      <c r="I78" s="28">
        <v>0</v>
      </c>
      <c r="J78" s="28">
        <v>99</v>
      </c>
      <c r="K78" s="28">
        <v>0</v>
      </c>
      <c r="L78" s="28">
        <v>0</v>
      </c>
      <c r="M78" s="28">
        <v>0</v>
      </c>
      <c r="N78" s="28">
        <v>0</v>
      </c>
      <c r="O78" s="240">
        <f t="shared" si="6"/>
        <v>0</v>
      </c>
      <c r="P78" s="28">
        <v>0</v>
      </c>
      <c r="Q78" s="28">
        <v>0</v>
      </c>
      <c r="R78" s="272">
        <v>0</v>
      </c>
      <c r="S78" s="272">
        <v>0</v>
      </c>
      <c r="T78" s="272">
        <v>0</v>
      </c>
      <c r="U78" s="272">
        <v>0</v>
      </c>
      <c r="V78" s="272">
        <v>0</v>
      </c>
      <c r="W78" s="272">
        <v>0</v>
      </c>
      <c r="X78" s="272">
        <v>0</v>
      </c>
      <c r="Y78" s="272">
        <v>0</v>
      </c>
      <c r="Z78" s="272">
        <v>0</v>
      </c>
      <c r="AA78" s="272">
        <v>0</v>
      </c>
      <c r="AB78" s="272">
        <v>0</v>
      </c>
      <c r="AC78" s="272">
        <v>0</v>
      </c>
      <c r="AD78" s="240">
        <v>0</v>
      </c>
      <c r="AE78" s="221">
        <v>8500</v>
      </c>
      <c r="AF78" s="221">
        <v>8500</v>
      </c>
      <c r="AG78" s="240">
        <f t="shared" si="7"/>
        <v>0</v>
      </c>
      <c r="AH78" s="375"/>
      <c r="AI78" s="378"/>
      <c r="AJ78" s="383"/>
      <c r="AK78" s="383"/>
      <c r="AL78" s="383"/>
      <c r="AM78" s="392"/>
      <c r="AN78" s="404"/>
      <c r="AO78" s="404"/>
      <c r="AP78" s="404"/>
      <c r="AQ78" s="383"/>
    </row>
    <row r="79" spans="1:43" s="394" customFormat="1">
      <c r="A79" s="400"/>
      <c r="B79" s="43"/>
      <c r="C79" s="28"/>
      <c r="D79" s="28"/>
      <c r="E79" s="28"/>
      <c r="F79" s="28"/>
      <c r="G79" s="28"/>
      <c r="H79" s="28"/>
      <c r="I79" s="28"/>
      <c r="J79" s="28"/>
      <c r="K79" s="28"/>
      <c r="L79" s="28"/>
      <c r="M79" s="28"/>
      <c r="N79" s="28"/>
      <c r="O79" s="240"/>
      <c r="P79" s="28"/>
      <c r="Q79" s="28"/>
      <c r="R79" s="272"/>
      <c r="S79" s="272"/>
      <c r="T79" s="272"/>
      <c r="U79" s="272"/>
      <c r="V79" s="272"/>
      <c r="W79" s="272"/>
      <c r="X79" s="272"/>
      <c r="Y79" s="272"/>
      <c r="Z79" s="272"/>
      <c r="AA79" s="272"/>
      <c r="AB79" s="272"/>
      <c r="AC79" s="272"/>
      <c r="AD79" s="240"/>
      <c r="AE79" s="221"/>
      <c r="AF79" s="221"/>
      <c r="AG79" s="240"/>
      <c r="AH79" s="419"/>
      <c r="AI79" s="378"/>
      <c r="AJ79" s="383"/>
      <c r="AK79" s="383"/>
      <c r="AL79" s="383"/>
      <c r="AM79" s="392"/>
      <c r="AN79" s="404"/>
      <c r="AO79" s="404"/>
      <c r="AP79" s="404"/>
      <c r="AQ79" s="383"/>
    </row>
    <row r="80" spans="1:43" s="376" customFormat="1">
      <c r="A80" s="371"/>
      <c r="B80" s="43"/>
      <c r="C80" s="28"/>
      <c r="D80" s="28"/>
      <c r="E80" s="28"/>
      <c r="F80" s="28"/>
      <c r="G80" s="249"/>
      <c r="H80" s="28"/>
      <c r="I80" s="28"/>
      <c r="J80" s="28"/>
      <c r="K80" s="28"/>
      <c r="L80" s="28"/>
      <c r="M80" s="28"/>
      <c r="N80" s="28"/>
      <c r="O80" s="240"/>
      <c r="P80" s="28"/>
      <c r="Q80" s="28"/>
      <c r="R80" s="272"/>
      <c r="S80" s="272"/>
      <c r="T80" s="272"/>
      <c r="U80" s="272"/>
      <c r="V80" s="272"/>
      <c r="W80" s="272"/>
      <c r="X80" s="272"/>
      <c r="Y80" s="272"/>
      <c r="Z80" s="272"/>
      <c r="AA80" s="272"/>
      <c r="AB80" s="272"/>
      <c r="AC80" s="272"/>
      <c r="AD80" s="240"/>
      <c r="AE80" s="221"/>
      <c r="AF80" s="221"/>
      <c r="AG80" s="240"/>
      <c r="AH80" s="374"/>
      <c r="AI80" s="377"/>
      <c r="AJ80" s="374"/>
      <c r="AK80" s="374"/>
      <c r="AL80" s="373"/>
      <c r="AM80" s="379"/>
      <c r="AN80" s="380"/>
      <c r="AO80" s="380"/>
      <c r="AP80" s="380"/>
      <c r="AQ80" s="373"/>
    </row>
    <row r="81" spans="1:44" s="376" customFormat="1">
      <c r="A81" s="371"/>
      <c r="B81" s="282" t="s">
        <v>229</v>
      </c>
      <c r="C81" s="28"/>
      <c r="D81" s="28"/>
      <c r="E81" s="28"/>
      <c r="F81" s="28">
        <v>1</v>
      </c>
      <c r="G81" s="249">
        <v>90</v>
      </c>
      <c r="H81" s="249">
        <v>9</v>
      </c>
      <c r="I81" s="249">
        <v>12.6</v>
      </c>
      <c r="J81" s="249">
        <v>2.2999999999999998</v>
      </c>
      <c r="K81" s="249">
        <v>29.7</v>
      </c>
      <c r="L81" s="249">
        <v>47.5</v>
      </c>
      <c r="M81" s="249">
        <v>37.1</v>
      </c>
      <c r="N81" s="249">
        <v>8.3000000000000007</v>
      </c>
      <c r="O81" s="240">
        <f t="shared" si="6"/>
        <v>10.399999999999999</v>
      </c>
      <c r="P81" s="249">
        <v>7.7</v>
      </c>
      <c r="Q81" s="249">
        <v>0</v>
      </c>
      <c r="R81" s="272">
        <v>3</v>
      </c>
      <c r="S81" s="272">
        <v>0.54</v>
      </c>
      <c r="T81" s="272">
        <v>0.19</v>
      </c>
      <c r="U81" s="272">
        <v>0.34</v>
      </c>
      <c r="V81" s="272">
        <v>0.52</v>
      </c>
      <c r="W81" s="272">
        <v>0.21</v>
      </c>
      <c r="X81" s="272">
        <v>1.4</v>
      </c>
      <c r="Y81" s="272">
        <v>0.26</v>
      </c>
      <c r="Z81" s="272">
        <v>0.06</v>
      </c>
      <c r="AA81" s="272">
        <v>0.35</v>
      </c>
      <c r="AB81" s="272">
        <v>0.2</v>
      </c>
      <c r="AC81" s="272">
        <v>1.9</v>
      </c>
      <c r="AD81" s="240">
        <v>7.056</v>
      </c>
      <c r="AE81" s="221">
        <v>1610</v>
      </c>
      <c r="AF81" s="221">
        <v>1520</v>
      </c>
      <c r="AG81" s="240">
        <f t="shared" si="7"/>
        <v>28.8</v>
      </c>
      <c r="AH81" s="374"/>
      <c r="AI81" s="377"/>
      <c r="AJ81" s="374"/>
      <c r="AK81" s="374"/>
      <c r="AL81" s="373"/>
      <c r="AM81" s="379"/>
      <c r="AN81" s="380"/>
      <c r="AO81" s="380"/>
      <c r="AP81" s="380"/>
      <c r="AQ81" s="373"/>
      <c r="AR81" s="381"/>
    </row>
    <row r="82" spans="1:44" s="393" customFormat="1">
      <c r="A82" s="400"/>
      <c r="B82" s="282" t="s">
        <v>230</v>
      </c>
      <c r="C82" s="28"/>
      <c r="D82" s="28"/>
      <c r="E82" s="28"/>
      <c r="F82" s="28">
        <v>1</v>
      </c>
      <c r="G82" s="249">
        <v>90</v>
      </c>
      <c r="H82" s="249">
        <v>9.9</v>
      </c>
      <c r="I82" s="249">
        <v>15.3</v>
      </c>
      <c r="J82" s="249">
        <v>3.2</v>
      </c>
      <c r="K82" s="249">
        <v>26.1</v>
      </c>
      <c r="L82" s="249">
        <v>41.8</v>
      </c>
      <c r="M82" s="249">
        <v>32.6</v>
      </c>
      <c r="N82" s="249">
        <v>7.3</v>
      </c>
      <c r="O82" s="240">
        <f t="shared" si="6"/>
        <v>9.1999999999999957</v>
      </c>
      <c r="P82" s="249">
        <v>6.8</v>
      </c>
      <c r="Q82" s="249">
        <v>0</v>
      </c>
      <c r="R82" s="272">
        <v>3</v>
      </c>
      <c r="S82" s="272">
        <v>0.66</v>
      </c>
      <c r="T82" s="272">
        <v>0.23</v>
      </c>
      <c r="U82" s="272">
        <v>0.41</v>
      </c>
      <c r="V82" s="272">
        <v>0.63</v>
      </c>
      <c r="W82" s="272">
        <v>0.25</v>
      </c>
      <c r="X82" s="272">
        <v>1.5</v>
      </c>
      <c r="Y82" s="272">
        <v>0.26</v>
      </c>
      <c r="Z82" s="272">
        <v>7.0000000000000007E-2</v>
      </c>
      <c r="AA82" s="272">
        <v>0.48</v>
      </c>
      <c r="AB82" s="272">
        <v>0.27</v>
      </c>
      <c r="AC82" s="272">
        <v>2.1</v>
      </c>
      <c r="AD82" s="240">
        <v>8.8740000000000006</v>
      </c>
      <c r="AE82" s="221">
        <v>1770</v>
      </c>
      <c r="AF82" s="221">
        <v>1660</v>
      </c>
      <c r="AG82" s="240">
        <f t="shared" si="7"/>
        <v>25.3</v>
      </c>
      <c r="AH82" s="375"/>
      <c r="AI82" s="378"/>
      <c r="AJ82" s="383"/>
      <c r="AK82" s="406"/>
      <c r="AL82" s="383"/>
      <c r="AM82" s="392"/>
      <c r="AN82" s="404"/>
      <c r="AO82" s="404"/>
      <c r="AP82" s="404"/>
      <c r="AQ82" s="383"/>
      <c r="AR82" s="394"/>
    </row>
    <row r="83" spans="1:44" s="393" customFormat="1">
      <c r="A83" s="400"/>
      <c r="B83" s="282" t="s">
        <v>231</v>
      </c>
      <c r="C83" s="28"/>
      <c r="D83" s="28"/>
      <c r="E83" s="28"/>
      <c r="F83" s="28">
        <v>1</v>
      </c>
      <c r="G83" s="249">
        <v>90</v>
      </c>
      <c r="H83" s="249">
        <v>9.9</v>
      </c>
      <c r="I83" s="249">
        <v>18</v>
      </c>
      <c r="J83" s="249">
        <v>3.6</v>
      </c>
      <c r="K83" s="249">
        <v>21.6</v>
      </c>
      <c r="L83" s="249">
        <v>34.6</v>
      </c>
      <c r="M83" s="249">
        <v>27</v>
      </c>
      <c r="N83" s="249">
        <v>6</v>
      </c>
      <c r="O83" s="240">
        <f t="shared" si="6"/>
        <v>7.6000000000000014</v>
      </c>
      <c r="P83" s="249">
        <v>5.6</v>
      </c>
      <c r="Q83" s="249">
        <v>0</v>
      </c>
      <c r="R83" s="272">
        <v>3</v>
      </c>
      <c r="S83" s="272">
        <v>0.77</v>
      </c>
      <c r="T83" s="272">
        <v>0.27</v>
      </c>
      <c r="U83" s="272">
        <v>0.49</v>
      </c>
      <c r="V83" s="272">
        <v>0.74</v>
      </c>
      <c r="W83" s="272">
        <v>0.3</v>
      </c>
      <c r="X83" s="272">
        <v>1.6</v>
      </c>
      <c r="Y83" s="272">
        <v>0.27</v>
      </c>
      <c r="Z83" s="272">
        <v>0.08</v>
      </c>
      <c r="AA83" s="272">
        <v>0.49</v>
      </c>
      <c r="AB83" s="272">
        <v>0.3</v>
      </c>
      <c r="AC83" s="272">
        <v>2.5</v>
      </c>
      <c r="AD83" s="240">
        <v>11.16</v>
      </c>
      <c r="AE83" s="221">
        <v>1980</v>
      </c>
      <c r="AF83" s="221">
        <v>1840</v>
      </c>
      <c r="AG83" s="240">
        <f t="shared" si="7"/>
        <v>21</v>
      </c>
      <c r="AH83" s="375"/>
      <c r="AI83" s="378"/>
      <c r="AJ83" s="383"/>
      <c r="AK83" s="383"/>
      <c r="AL83" s="383"/>
      <c r="AM83" s="392"/>
      <c r="AN83" s="404"/>
      <c r="AO83" s="404"/>
      <c r="AP83" s="404"/>
      <c r="AQ83" s="383"/>
      <c r="AR83" s="394"/>
    </row>
    <row r="84" spans="1:44" s="393" customFormat="1">
      <c r="A84" s="400"/>
      <c r="B84" s="282" t="s">
        <v>195</v>
      </c>
      <c r="C84" s="28"/>
      <c r="D84" s="28"/>
      <c r="E84" s="28"/>
      <c r="F84" s="28">
        <v>1</v>
      </c>
      <c r="G84" s="249">
        <v>90</v>
      </c>
      <c r="H84" s="249">
        <v>7.2</v>
      </c>
      <c r="I84" s="249">
        <v>9</v>
      </c>
      <c r="J84" s="249">
        <v>1</v>
      </c>
      <c r="K84" s="249">
        <v>18</v>
      </c>
      <c r="L84" s="249">
        <v>42.8</v>
      </c>
      <c r="M84" s="249">
        <v>21.2</v>
      </c>
      <c r="N84" s="249">
        <v>1.8</v>
      </c>
      <c r="O84" s="240">
        <f t="shared" si="6"/>
        <v>21.599999999999998</v>
      </c>
      <c r="P84" s="249">
        <v>25</v>
      </c>
      <c r="Q84" s="249">
        <v>0</v>
      </c>
      <c r="R84" s="272">
        <v>6</v>
      </c>
      <c r="S84" s="272">
        <v>0.53</v>
      </c>
      <c r="T84" s="272">
        <v>0.19</v>
      </c>
      <c r="U84" s="272">
        <v>0.31</v>
      </c>
      <c r="V84" s="272">
        <v>0.44</v>
      </c>
      <c r="W84" s="272">
        <v>0.09</v>
      </c>
      <c r="X84" s="272">
        <v>0.76</v>
      </c>
      <c r="Y84" s="272">
        <v>0.1</v>
      </c>
      <c r="Z84" s="272">
        <v>0.2</v>
      </c>
      <c r="AA84" s="272">
        <v>0.1</v>
      </c>
      <c r="AB84" s="272">
        <v>0.23</v>
      </c>
      <c r="AC84" s="272">
        <v>0.49</v>
      </c>
      <c r="AD84" s="240">
        <v>4.5</v>
      </c>
      <c r="AE84" s="221">
        <v>2480</v>
      </c>
      <c r="AF84" s="221">
        <v>2420</v>
      </c>
      <c r="AG84" s="240">
        <f t="shared" si="7"/>
        <v>19.399999999999999</v>
      </c>
      <c r="AH84" s="375"/>
      <c r="AI84" s="378"/>
      <c r="AJ84" s="383"/>
      <c r="AK84" s="383"/>
      <c r="AL84" s="383"/>
      <c r="AM84" s="392"/>
      <c r="AN84" s="404"/>
      <c r="AO84" s="404"/>
      <c r="AP84" s="404"/>
      <c r="AQ84" s="383"/>
      <c r="AR84" s="394"/>
    </row>
    <row r="85" spans="1:44" s="393" customFormat="1">
      <c r="A85" s="400"/>
      <c r="B85" s="282" t="s">
        <v>232</v>
      </c>
      <c r="C85" s="28"/>
      <c r="D85" s="28"/>
      <c r="E85" s="28"/>
      <c r="F85" s="28">
        <v>1</v>
      </c>
      <c r="G85" s="249">
        <v>90</v>
      </c>
      <c r="H85" s="249">
        <v>8</v>
      </c>
      <c r="I85" s="249">
        <v>16.399999999999999</v>
      </c>
      <c r="J85" s="249">
        <v>5</v>
      </c>
      <c r="K85" s="249">
        <v>18.3</v>
      </c>
      <c r="L85" s="249">
        <v>39</v>
      </c>
      <c r="M85" s="249">
        <v>30</v>
      </c>
      <c r="N85" s="249">
        <v>14</v>
      </c>
      <c r="O85" s="240">
        <f t="shared" si="6"/>
        <v>9</v>
      </c>
      <c r="P85" s="249">
        <v>3</v>
      </c>
      <c r="Q85" s="249">
        <v>0</v>
      </c>
      <c r="R85" s="272"/>
      <c r="S85" s="272">
        <v>0.75</v>
      </c>
      <c r="T85" s="272">
        <v>0.15</v>
      </c>
      <c r="U85" s="272">
        <v>0.35</v>
      </c>
      <c r="V85" s="272">
        <v>0.6</v>
      </c>
      <c r="W85" s="272">
        <v>0.1</v>
      </c>
      <c r="X85" s="272">
        <v>0.3</v>
      </c>
      <c r="Y85" s="272">
        <v>0.35</v>
      </c>
      <c r="Z85" s="272">
        <v>0.08</v>
      </c>
      <c r="AA85" s="272">
        <v>0.15</v>
      </c>
      <c r="AB85" s="272">
        <v>0.4</v>
      </c>
      <c r="AC85" s="272">
        <v>2.5</v>
      </c>
      <c r="AD85" s="240">
        <v>4.0999999999999996</v>
      </c>
      <c r="AE85" s="221">
        <v>1300</v>
      </c>
      <c r="AF85" s="221">
        <v>1250</v>
      </c>
      <c r="AG85" s="240">
        <f t="shared" si="7"/>
        <v>16</v>
      </c>
      <c r="AH85" s="375"/>
      <c r="AI85" s="403"/>
      <c r="AJ85" s="383"/>
      <c r="AK85" s="383"/>
      <c r="AL85" s="383"/>
      <c r="AM85" s="392"/>
      <c r="AN85" s="404"/>
      <c r="AO85" s="404"/>
      <c r="AP85" s="404"/>
      <c r="AQ85" s="383"/>
      <c r="AR85" s="394"/>
    </row>
    <row r="86" spans="1:44" s="393" customFormat="1">
      <c r="A86" s="400"/>
      <c r="B86" s="282" t="s">
        <v>233</v>
      </c>
      <c r="C86" s="28"/>
      <c r="D86" s="28"/>
      <c r="E86" s="28"/>
      <c r="F86" s="28">
        <v>1</v>
      </c>
      <c r="G86" s="249">
        <v>90</v>
      </c>
      <c r="H86" s="249">
        <v>3.2</v>
      </c>
      <c r="I86" s="249">
        <v>4.7</v>
      </c>
      <c r="J86" s="249">
        <v>0.5</v>
      </c>
      <c r="K86" s="249">
        <v>7.8</v>
      </c>
      <c r="L86" s="249">
        <v>28.9</v>
      </c>
      <c r="M86" s="249">
        <v>24.8</v>
      </c>
      <c r="N86" s="249">
        <v>13.8</v>
      </c>
      <c r="O86" s="240">
        <f t="shared" si="6"/>
        <v>4.0999999999999979</v>
      </c>
      <c r="P86" s="249"/>
      <c r="Q86" s="249">
        <v>0.7</v>
      </c>
      <c r="R86" s="272">
        <v>42.4</v>
      </c>
      <c r="S86" s="272">
        <v>0.16</v>
      </c>
      <c r="T86" s="272">
        <v>0.09</v>
      </c>
      <c r="U86" s="272">
        <v>0.15</v>
      </c>
      <c r="V86" s="272">
        <v>0.17</v>
      </c>
      <c r="W86" s="272">
        <v>0.08</v>
      </c>
      <c r="X86" s="272">
        <v>0.45</v>
      </c>
      <c r="Y86" s="272">
        <v>0.1</v>
      </c>
      <c r="Z86" s="272">
        <v>0.02</v>
      </c>
      <c r="AA86" s="272">
        <v>0.15</v>
      </c>
      <c r="AB86" s="272">
        <v>0.05</v>
      </c>
      <c r="AC86" s="272">
        <v>0.9</v>
      </c>
      <c r="AD86" s="240">
        <v>0.94</v>
      </c>
      <c r="AE86" s="221">
        <v>2150</v>
      </c>
      <c r="AF86" s="221">
        <v>2130</v>
      </c>
      <c r="AG86" s="240">
        <f t="shared" si="7"/>
        <v>11</v>
      </c>
      <c r="AH86" s="418"/>
      <c r="AI86" s="418"/>
      <c r="AJ86" s="418"/>
      <c r="AK86" s="418"/>
      <c r="AL86" s="383"/>
      <c r="AM86" s="392"/>
      <c r="AN86" s="404"/>
      <c r="AO86" s="404"/>
      <c r="AP86" s="404"/>
      <c r="AQ86" s="383"/>
      <c r="AR86" s="394"/>
    </row>
    <row r="87" spans="1:44" s="393" customFormat="1">
      <c r="A87" s="400"/>
      <c r="B87" s="282" t="s">
        <v>234</v>
      </c>
      <c r="C87" s="28"/>
      <c r="D87" s="28"/>
      <c r="E87" s="28"/>
      <c r="F87" s="28">
        <v>1</v>
      </c>
      <c r="G87" s="249">
        <v>90</v>
      </c>
      <c r="H87" s="249">
        <v>6.7</v>
      </c>
      <c r="I87" s="249">
        <v>5.9</v>
      </c>
      <c r="J87" s="249">
        <v>2.7</v>
      </c>
      <c r="K87" s="249">
        <v>13.3</v>
      </c>
      <c r="L87" s="249">
        <v>22</v>
      </c>
      <c r="M87" s="249">
        <v>15.5</v>
      </c>
      <c r="N87" s="249">
        <v>1.6</v>
      </c>
      <c r="O87" s="240">
        <f t="shared" si="6"/>
        <v>6.5</v>
      </c>
      <c r="P87" s="249">
        <v>12</v>
      </c>
      <c r="Q87" s="249">
        <v>0</v>
      </c>
      <c r="R87" s="272">
        <v>23</v>
      </c>
      <c r="S87" s="272">
        <v>0.2</v>
      </c>
      <c r="T87" s="272">
        <v>7.0000000000000007E-2</v>
      </c>
      <c r="U87" s="272">
        <v>0.15</v>
      </c>
      <c r="V87" s="272">
        <v>0.2</v>
      </c>
      <c r="W87" s="272">
        <v>0.06</v>
      </c>
      <c r="X87" s="272">
        <v>1.59</v>
      </c>
      <c r="Y87" s="272">
        <v>0.12</v>
      </c>
      <c r="Z87" s="272">
        <v>0.1</v>
      </c>
      <c r="AA87" s="272">
        <v>0.06</v>
      </c>
      <c r="AB87" s="272">
        <v>0.14000000000000001</v>
      </c>
      <c r="AC87" s="272">
        <v>0.71</v>
      </c>
      <c r="AD87" s="240">
        <v>3.54</v>
      </c>
      <c r="AE87" s="221">
        <v>2700</v>
      </c>
      <c r="AF87" s="221">
        <v>2650</v>
      </c>
      <c r="AG87" s="240">
        <f t="shared" si="7"/>
        <v>13.9</v>
      </c>
      <c r="AH87" s="418"/>
      <c r="AI87" s="418"/>
      <c r="AJ87" s="418"/>
      <c r="AK87" s="418"/>
      <c r="AL87" s="383"/>
      <c r="AM87" s="392"/>
      <c r="AN87" s="404"/>
      <c r="AO87" s="404"/>
      <c r="AP87" s="404"/>
      <c r="AQ87" s="383"/>
      <c r="AR87" s="394"/>
    </row>
    <row r="88" spans="1:44" s="393" customFormat="1">
      <c r="A88" s="400"/>
      <c r="B88" s="282" t="s">
        <v>235</v>
      </c>
      <c r="C88" s="28"/>
      <c r="D88" s="28"/>
      <c r="E88" s="28"/>
      <c r="F88" s="28">
        <v>1</v>
      </c>
      <c r="G88" s="249">
        <v>90</v>
      </c>
      <c r="H88" s="249">
        <v>7.6</v>
      </c>
      <c r="I88" s="249">
        <v>10.199999999999999</v>
      </c>
      <c r="J88" s="249">
        <v>3.5</v>
      </c>
      <c r="K88" s="249">
        <v>31.5</v>
      </c>
      <c r="L88" s="249">
        <v>45.5</v>
      </c>
      <c r="M88" s="249">
        <v>31</v>
      </c>
      <c r="N88" s="249">
        <v>11</v>
      </c>
      <c r="O88" s="240">
        <f t="shared" si="6"/>
        <v>14.5</v>
      </c>
      <c r="P88" s="249"/>
      <c r="Q88" s="249">
        <v>0</v>
      </c>
      <c r="R88" s="272"/>
      <c r="S88" s="272">
        <v>0.3</v>
      </c>
      <c r="T88" s="272">
        <v>0.05</v>
      </c>
      <c r="U88" s="272">
        <v>0.1</v>
      </c>
      <c r="V88" s="272">
        <v>0.15</v>
      </c>
      <c r="W88" s="272"/>
      <c r="X88" s="272">
        <v>1.8</v>
      </c>
      <c r="Y88" s="272">
        <v>0.3</v>
      </c>
      <c r="Z88" s="272">
        <v>0.06</v>
      </c>
      <c r="AA88" s="272">
        <v>0.09</v>
      </c>
      <c r="AB88" s="272">
        <v>0.1</v>
      </c>
      <c r="AC88" s="272">
        <v>0.9</v>
      </c>
      <c r="AD88" s="240">
        <v>4.08</v>
      </c>
      <c r="AE88" s="221">
        <v>1050</v>
      </c>
      <c r="AF88" s="221">
        <v>1000</v>
      </c>
      <c r="AG88" s="240">
        <f t="shared" si="7"/>
        <v>20</v>
      </c>
      <c r="AH88" s="418"/>
      <c r="AI88" s="418"/>
      <c r="AJ88" s="418"/>
      <c r="AK88" s="418"/>
      <c r="AL88" s="383"/>
      <c r="AM88" s="392"/>
      <c r="AN88" s="404"/>
      <c r="AO88" s="404"/>
      <c r="AP88" s="404"/>
      <c r="AQ88" s="383"/>
      <c r="AR88" s="394"/>
    </row>
    <row r="89" spans="1:44" s="393" customFormat="1">
      <c r="A89" s="400"/>
      <c r="B89" s="282" t="s">
        <v>178</v>
      </c>
      <c r="C89" s="28"/>
      <c r="D89" s="28"/>
      <c r="E89" s="28"/>
      <c r="F89" s="28">
        <v>1</v>
      </c>
      <c r="G89" s="249">
        <v>90</v>
      </c>
      <c r="H89" s="249">
        <v>8.1</v>
      </c>
      <c r="I89" s="249">
        <v>11.7</v>
      </c>
      <c r="J89" s="249">
        <v>5.4</v>
      </c>
      <c r="K89" s="249">
        <v>28</v>
      </c>
      <c r="L89" s="249">
        <v>56</v>
      </c>
      <c r="M89" s="249">
        <v>48</v>
      </c>
      <c r="N89" s="249">
        <v>30</v>
      </c>
      <c r="O89" s="240">
        <f t="shared" si="6"/>
        <v>8</v>
      </c>
      <c r="P89" s="249">
        <v>7</v>
      </c>
      <c r="Q89" s="249">
        <v>0</v>
      </c>
      <c r="R89" s="272">
        <v>2</v>
      </c>
      <c r="S89" s="272">
        <v>0.49</v>
      </c>
      <c r="T89" s="272">
        <v>0.17</v>
      </c>
      <c r="U89" s="272">
        <v>0.35</v>
      </c>
      <c r="V89" s="272">
        <v>0.37</v>
      </c>
      <c r="W89" s="272">
        <v>7.0000000000000007E-2</v>
      </c>
      <c r="X89" s="272">
        <v>0.7</v>
      </c>
      <c r="Y89" s="272">
        <v>0.2</v>
      </c>
      <c r="Z89" s="272">
        <v>0.01</v>
      </c>
      <c r="AA89" s="272">
        <v>0.01</v>
      </c>
      <c r="AB89" s="272">
        <v>0.12</v>
      </c>
      <c r="AC89" s="272">
        <v>1.6</v>
      </c>
      <c r="AD89" s="240">
        <v>0</v>
      </c>
      <c r="AE89" s="221">
        <v>1200</v>
      </c>
      <c r="AF89" s="221">
        <v>1190</v>
      </c>
      <c r="AG89" s="240">
        <f t="shared" si="7"/>
        <v>18</v>
      </c>
      <c r="AH89" s="418"/>
      <c r="AI89" s="418"/>
      <c r="AJ89" s="418"/>
      <c r="AK89" s="418"/>
      <c r="AL89" s="383"/>
      <c r="AM89" s="392"/>
      <c r="AN89" s="404"/>
      <c r="AO89" s="404"/>
      <c r="AP89" s="404"/>
      <c r="AQ89" s="383"/>
      <c r="AR89" s="394"/>
    </row>
    <row r="90" spans="1:44" s="393" customFormat="1">
      <c r="A90" s="400"/>
      <c r="B90" s="282" t="s">
        <v>236</v>
      </c>
      <c r="C90" s="28"/>
      <c r="D90" s="28"/>
      <c r="E90" s="28"/>
      <c r="F90" s="28">
        <v>1</v>
      </c>
      <c r="G90" s="249">
        <v>90</v>
      </c>
      <c r="H90" s="249">
        <v>3.6</v>
      </c>
      <c r="I90" s="249">
        <v>9.9</v>
      </c>
      <c r="J90" s="249">
        <v>1.4</v>
      </c>
      <c r="K90" s="249">
        <v>44.1</v>
      </c>
      <c r="L90" s="249">
        <v>73</v>
      </c>
      <c r="M90" s="249">
        <v>65</v>
      </c>
      <c r="N90" s="249">
        <v>55</v>
      </c>
      <c r="O90" s="240">
        <f t="shared" si="6"/>
        <v>8</v>
      </c>
      <c r="P90" s="249">
        <v>2</v>
      </c>
      <c r="Q90" s="249">
        <v>0</v>
      </c>
      <c r="R90" s="272"/>
      <c r="S90" s="272">
        <v>0.4</v>
      </c>
      <c r="T90" s="272">
        <v>0.15</v>
      </c>
      <c r="U90" s="272">
        <v>0.35</v>
      </c>
      <c r="V90" s="272">
        <v>0.2</v>
      </c>
      <c r="W90" s="272">
        <v>0.09</v>
      </c>
      <c r="X90" s="272">
        <v>0.6</v>
      </c>
      <c r="Y90" s="272">
        <v>0.12</v>
      </c>
      <c r="Z90" s="272">
        <v>0.01</v>
      </c>
      <c r="AA90" s="272">
        <v>0.01</v>
      </c>
      <c r="AB90" s="272">
        <v>0.1</v>
      </c>
      <c r="AC90" s="272">
        <v>0.6</v>
      </c>
      <c r="AD90" s="240">
        <v>0</v>
      </c>
      <c r="AE90" s="221">
        <v>800</v>
      </c>
      <c r="AF90" s="221">
        <v>800</v>
      </c>
      <c r="AG90" s="240">
        <f t="shared" si="7"/>
        <v>10</v>
      </c>
      <c r="AH90" s="418"/>
      <c r="AI90" s="418"/>
      <c r="AJ90" s="418"/>
      <c r="AK90" s="418"/>
      <c r="AL90" s="383"/>
      <c r="AM90" s="392"/>
      <c r="AN90" s="404"/>
      <c r="AO90" s="404"/>
      <c r="AP90" s="404"/>
      <c r="AQ90" s="383"/>
      <c r="AR90" s="394"/>
    </row>
    <row r="91" spans="1:44" s="393" customFormat="1">
      <c r="A91" s="400"/>
      <c r="B91" s="282" t="s">
        <v>237</v>
      </c>
      <c r="C91" s="28"/>
      <c r="D91" s="28"/>
      <c r="E91" s="28"/>
      <c r="F91" s="28">
        <v>1</v>
      </c>
      <c r="G91" s="249">
        <v>90</v>
      </c>
      <c r="H91" s="249">
        <v>7.2</v>
      </c>
      <c r="I91" s="249">
        <v>9</v>
      </c>
      <c r="J91" s="249">
        <v>4</v>
      </c>
      <c r="K91" s="249">
        <v>20</v>
      </c>
      <c r="L91" s="249">
        <v>45.5</v>
      </c>
      <c r="M91" s="249">
        <v>31.8</v>
      </c>
      <c r="N91" s="249">
        <v>17.7</v>
      </c>
      <c r="O91" s="240">
        <f t="shared" si="6"/>
        <v>13.7</v>
      </c>
      <c r="P91" s="249"/>
      <c r="Q91" s="249">
        <v>0</v>
      </c>
      <c r="R91" s="272">
        <v>9</v>
      </c>
      <c r="S91" s="272"/>
      <c r="T91" s="272"/>
      <c r="U91" s="272"/>
      <c r="V91" s="272"/>
      <c r="W91" s="272"/>
      <c r="X91" s="272">
        <v>1.1000000000000001</v>
      </c>
      <c r="Y91" s="272">
        <v>0.08</v>
      </c>
      <c r="Z91" s="272">
        <v>0.17</v>
      </c>
      <c r="AA91" s="272">
        <v>0.45</v>
      </c>
      <c r="AB91" s="272">
        <v>0.19</v>
      </c>
      <c r="AC91" s="272">
        <v>0.86</v>
      </c>
      <c r="AD91" s="240">
        <v>0.45</v>
      </c>
      <c r="AE91" s="221">
        <v>1280</v>
      </c>
      <c r="AF91" s="221">
        <v>1270</v>
      </c>
      <c r="AG91" s="240">
        <f t="shared" si="7"/>
        <v>14.100000000000001</v>
      </c>
      <c r="AH91" s="375"/>
      <c r="AI91" s="403"/>
      <c r="AJ91" s="383"/>
      <c r="AK91" s="383"/>
      <c r="AL91" s="383"/>
      <c r="AM91" s="392"/>
      <c r="AN91" s="404"/>
      <c r="AO91" s="404"/>
      <c r="AP91" s="404"/>
      <c r="AQ91" s="383"/>
      <c r="AR91" s="394"/>
    </row>
    <row r="92" spans="1:44" s="393" customFormat="1">
      <c r="A92" s="400"/>
      <c r="B92" s="282" t="s">
        <v>176</v>
      </c>
      <c r="C92" s="28"/>
      <c r="D92" s="28"/>
      <c r="E92" s="28"/>
      <c r="F92" s="28">
        <v>1</v>
      </c>
      <c r="G92" s="249">
        <v>90</v>
      </c>
      <c r="H92" s="249">
        <v>16.2</v>
      </c>
      <c r="I92" s="249">
        <v>6</v>
      </c>
      <c r="J92" s="249">
        <v>0.5</v>
      </c>
      <c r="K92" s="249">
        <v>29.5</v>
      </c>
      <c r="L92" s="249">
        <v>58.5</v>
      </c>
      <c r="M92" s="249">
        <v>34</v>
      </c>
      <c r="N92" s="249">
        <v>2.2000000000000002</v>
      </c>
      <c r="O92" s="240">
        <f t="shared" si="6"/>
        <v>24.5</v>
      </c>
      <c r="P92" s="249">
        <v>1.6</v>
      </c>
      <c r="Q92" s="249">
        <v>0</v>
      </c>
      <c r="R92" s="272"/>
      <c r="S92" s="272"/>
      <c r="T92" s="272"/>
      <c r="U92" s="272"/>
      <c r="V92" s="272"/>
      <c r="W92" s="272"/>
      <c r="X92" s="272"/>
      <c r="Y92" s="272"/>
      <c r="Z92" s="272"/>
      <c r="AA92" s="272"/>
      <c r="AB92" s="272"/>
      <c r="AC92" s="272"/>
      <c r="AD92" s="240">
        <v>3.6</v>
      </c>
      <c r="AE92" s="221">
        <v>600</v>
      </c>
      <c r="AF92" s="221">
        <v>560</v>
      </c>
      <c r="AG92" s="240">
        <f t="shared" si="7"/>
        <v>31.8</v>
      </c>
      <c r="AH92" s="375"/>
      <c r="AI92" s="378"/>
      <c r="AJ92" s="383"/>
      <c r="AK92" s="383"/>
      <c r="AL92" s="383"/>
      <c r="AM92" s="392"/>
      <c r="AN92" s="404"/>
      <c r="AO92" s="404"/>
      <c r="AP92" s="404"/>
      <c r="AQ92" s="383"/>
      <c r="AR92" s="394"/>
    </row>
    <row r="93" spans="1:44" s="376" customFormat="1">
      <c r="A93" s="371"/>
      <c r="B93" s="282" t="s">
        <v>238</v>
      </c>
      <c r="C93" s="28"/>
      <c r="D93" s="28"/>
      <c r="E93" s="28"/>
      <c r="F93" s="28">
        <v>1</v>
      </c>
      <c r="G93" s="249">
        <v>90</v>
      </c>
      <c r="H93" s="249">
        <v>4.5999999999999996</v>
      </c>
      <c r="I93" s="249">
        <v>12.2</v>
      </c>
      <c r="J93" s="249">
        <v>2</v>
      </c>
      <c r="K93" s="249">
        <v>35.5</v>
      </c>
      <c r="L93" s="249">
        <v>58.8</v>
      </c>
      <c r="M93" s="249">
        <v>42.6</v>
      </c>
      <c r="N93" s="249">
        <v>2.1</v>
      </c>
      <c r="O93" s="240">
        <f t="shared" si="6"/>
        <v>16.199999999999996</v>
      </c>
      <c r="P93" s="249">
        <v>9.1999999999999993</v>
      </c>
      <c r="Q93" s="249">
        <v>0</v>
      </c>
      <c r="R93" s="272">
        <v>1</v>
      </c>
      <c r="S93" s="272">
        <v>0.7</v>
      </c>
      <c r="T93" s="272">
        <v>0.14000000000000001</v>
      </c>
      <c r="U93" s="272">
        <v>0.34</v>
      </c>
      <c r="V93" s="272">
        <v>0.46</v>
      </c>
      <c r="W93" s="272">
        <v>0.15</v>
      </c>
      <c r="X93" s="272">
        <v>0.5</v>
      </c>
      <c r="Y93" s="272">
        <v>0.16</v>
      </c>
      <c r="Z93" s="272">
        <v>0.02</v>
      </c>
      <c r="AA93" s="272">
        <v>0.03</v>
      </c>
      <c r="AB93" s="272">
        <v>0.2</v>
      </c>
      <c r="AC93" s="272">
        <v>1.26</v>
      </c>
      <c r="AD93" s="240">
        <v>6.1</v>
      </c>
      <c r="AE93" s="221">
        <v>1720</v>
      </c>
      <c r="AF93" s="221">
        <v>1640</v>
      </c>
      <c r="AG93" s="240">
        <f t="shared" si="7"/>
        <v>40.5</v>
      </c>
      <c r="AH93" s="374"/>
      <c r="AI93" s="377"/>
      <c r="AJ93" s="374"/>
      <c r="AK93" s="374"/>
      <c r="AL93" s="373"/>
      <c r="AM93" s="379"/>
      <c r="AN93" s="380"/>
      <c r="AO93" s="380"/>
      <c r="AP93" s="380"/>
      <c r="AQ93" s="373"/>
      <c r="AR93" s="381"/>
    </row>
    <row r="94" spans="1:44" s="393" customFormat="1">
      <c r="A94" s="400"/>
      <c r="B94" s="282" t="s">
        <v>239</v>
      </c>
      <c r="C94" s="28"/>
      <c r="D94" s="28"/>
      <c r="E94" s="28"/>
      <c r="F94" s="28">
        <v>1</v>
      </c>
      <c r="G94" s="249">
        <v>90</v>
      </c>
      <c r="H94" s="249">
        <v>3.4</v>
      </c>
      <c r="I94" s="249">
        <v>5.4</v>
      </c>
      <c r="J94" s="249">
        <v>4</v>
      </c>
      <c r="K94" s="249">
        <v>46.8</v>
      </c>
      <c r="L94" s="249">
        <v>69.3</v>
      </c>
      <c r="M94" s="249">
        <v>56.2</v>
      </c>
      <c r="N94" s="249">
        <v>20.2</v>
      </c>
      <c r="O94" s="240">
        <f t="shared" si="6"/>
        <v>13.099999999999994</v>
      </c>
      <c r="P94" s="249">
        <v>10</v>
      </c>
      <c r="Q94" s="249">
        <v>0</v>
      </c>
      <c r="R94" s="272">
        <v>1</v>
      </c>
      <c r="S94" s="272">
        <v>0.23</v>
      </c>
      <c r="T94" s="272">
        <v>0.12</v>
      </c>
      <c r="U94" s="272">
        <v>0.25</v>
      </c>
      <c r="V94" s="272">
        <v>0.23</v>
      </c>
      <c r="W94" s="272">
        <v>7.0000000000000007E-2</v>
      </c>
      <c r="X94" s="272">
        <v>0.4</v>
      </c>
      <c r="Y94" s="272">
        <v>0.2</v>
      </c>
      <c r="Z94" s="272">
        <v>0.1</v>
      </c>
      <c r="AA94" s="272">
        <v>0.1</v>
      </c>
      <c r="AB94" s="272">
        <v>0.17</v>
      </c>
      <c r="AC94" s="272">
        <v>1.05</v>
      </c>
      <c r="AD94" s="240">
        <v>0.81</v>
      </c>
      <c r="AE94" s="221">
        <v>1030</v>
      </c>
      <c r="AF94" s="221">
        <v>1020</v>
      </c>
      <c r="AG94" s="240">
        <f t="shared" si="7"/>
        <v>36</v>
      </c>
      <c r="AH94" s="375"/>
      <c r="AI94" s="378"/>
      <c r="AJ94" s="383"/>
      <c r="AK94" s="383"/>
      <c r="AL94" s="383"/>
      <c r="AM94" s="392"/>
      <c r="AN94" s="404"/>
      <c r="AO94" s="404"/>
      <c r="AP94" s="404"/>
      <c r="AQ94" s="383"/>
      <c r="AR94" s="394"/>
    </row>
    <row r="95" spans="1:44" s="376" customFormat="1">
      <c r="A95" s="371"/>
      <c r="B95" s="282" t="s">
        <v>196</v>
      </c>
      <c r="C95" s="28"/>
      <c r="D95" s="28"/>
      <c r="E95" s="28"/>
      <c r="F95" s="28">
        <v>1</v>
      </c>
      <c r="G95" s="249">
        <v>90</v>
      </c>
      <c r="H95" s="249">
        <v>6.1</v>
      </c>
      <c r="I95" s="249">
        <v>3.6</v>
      </c>
      <c r="J95" s="249">
        <v>1.2</v>
      </c>
      <c r="K95" s="249">
        <v>39.5</v>
      </c>
      <c r="L95" s="249">
        <v>75</v>
      </c>
      <c r="M95" s="249">
        <v>47.4</v>
      </c>
      <c r="N95" s="249">
        <v>8</v>
      </c>
      <c r="O95" s="240">
        <f t="shared" si="6"/>
        <v>27.6</v>
      </c>
      <c r="P95" s="249">
        <v>2.2000000000000002</v>
      </c>
      <c r="Q95" s="249">
        <v>0.5</v>
      </c>
      <c r="R95" s="272">
        <v>0</v>
      </c>
      <c r="S95" s="272"/>
      <c r="T95" s="272"/>
      <c r="U95" s="272"/>
      <c r="V95" s="272"/>
      <c r="W95" s="272"/>
      <c r="X95" s="272">
        <v>0.38</v>
      </c>
      <c r="Y95" s="272">
        <v>0.08</v>
      </c>
      <c r="Z95" s="272">
        <v>0.16</v>
      </c>
      <c r="AA95" s="272">
        <v>0.46</v>
      </c>
      <c r="AB95" s="272">
        <v>0.09</v>
      </c>
      <c r="AC95" s="272">
        <v>0.95</v>
      </c>
      <c r="AD95" s="240">
        <v>0.54</v>
      </c>
      <c r="AE95" s="221">
        <v>660</v>
      </c>
      <c r="AF95" s="221">
        <v>640</v>
      </c>
      <c r="AG95" s="240">
        <f t="shared" si="7"/>
        <v>39.4</v>
      </c>
      <c r="AH95" s="374"/>
      <c r="AI95" s="377"/>
      <c r="AJ95" s="374"/>
      <c r="AK95" s="374"/>
      <c r="AL95" s="373"/>
      <c r="AM95" s="379"/>
      <c r="AN95" s="380"/>
      <c r="AO95" s="380"/>
      <c r="AP95" s="380"/>
      <c r="AQ95" s="373"/>
      <c r="AR95" s="381"/>
    </row>
    <row r="96" spans="1:44" s="393" customFormat="1">
      <c r="A96" s="400"/>
      <c r="B96" s="282" t="s">
        <v>177</v>
      </c>
      <c r="C96" s="28"/>
      <c r="D96" s="28"/>
      <c r="E96" s="28"/>
      <c r="F96" s="28">
        <v>1</v>
      </c>
      <c r="G96" s="249">
        <v>90</v>
      </c>
      <c r="H96" s="249">
        <v>7.3</v>
      </c>
      <c r="I96" s="249">
        <v>3.2</v>
      </c>
      <c r="J96" s="249">
        <v>0.8</v>
      </c>
      <c r="K96" s="249">
        <v>36.5</v>
      </c>
      <c r="L96" s="249">
        <v>69.400000000000006</v>
      </c>
      <c r="M96" s="249">
        <v>44.4</v>
      </c>
      <c r="N96" s="249">
        <v>7.5</v>
      </c>
      <c r="O96" s="240">
        <f t="shared" si="6"/>
        <v>25.000000000000007</v>
      </c>
      <c r="P96" s="249">
        <v>2</v>
      </c>
      <c r="Q96" s="249">
        <v>0.5</v>
      </c>
      <c r="R96" s="272"/>
      <c r="S96" s="272"/>
      <c r="T96" s="272"/>
      <c r="U96" s="272"/>
      <c r="V96" s="272"/>
      <c r="W96" s="272"/>
      <c r="X96" s="272">
        <v>0.43</v>
      </c>
      <c r="Y96" s="272">
        <v>0.06</v>
      </c>
      <c r="Z96" s="503">
        <v>0.86</v>
      </c>
      <c r="AA96" s="272">
        <v>0.43</v>
      </c>
      <c r="AB96" s="272">
        <v>7.0000000000000007E-2</v>
      </c>
      <c r="AC96" s="272">
        <v>0.89</v>
      </c>
      <c r="AD96" s="240">
        <v>0.48</v>
      </c>
      <c r="AE96" s="221">
        <v>880</v>
      </c>
      <c r="AF96" s="221">
        <v>870</v>
      </c>
      <c r="AG96" s="240">
        <f t="shared" si="7"/>
        <v>36.9</v>
      </c>
      <c r="AH96" s="506"/>
      <c r="AI96" s="378"/>
      <c r="AJ96" s="420"/>
      <c r="AK96" s="374"/>
      <c r="AL96" s="383"/>
      <c r="AM96" s="392"/>
      <c r="AN96" s="404"/>
      <c r="AO96" s="404"/>
      <c r="AP96" s="404"/>
      <c r="AQ96" s="383"/>
      <c r="AR96" s="394"/>
    </row>
    <row r="97" spans="1:44" s="393" customFormat="1">
      <c r="A97" s="400"/>
      <c r="B97" s="43"/>
      <c r="C97" s="28"/>
      <c r="D97" s="28"/>
      <c r="E97" s="28"/>
      <c r="F97" s="28"/>
      <c r="G97" s="249"/>
      <c r="H97" s="249"/>
      <c r="I97" s="249"/>
      <c r="J97" s="249"/>
      <c r="K97" s="249"/>
      <c r="L97" s="249"/>
      <c r="M97" s="249"/>
      <c r="N97" s="249"/>
      <c r="O97" s="240"/>
      <c r="P97" s="28"/>
      <c r="Q97" s="28"/>
      <c r="R97" s="272"/>
      <c r="S97" s="272"/>
      <c r="T97" s="272"/>
      <c r="U97" s="272"/>
      <c r="V97" s="272"/>
      <c r="W97" s="272"/>
      <c r="X97" s="272"/>
      <c r="Y97" s="272"/>
      <c r="Z97" s="272"/>
      <c r="AA97" s="272"/>
      <c r="AB97" s="272"/>
      <c r="AC97" s="272"/>
      <c r="AD97" s="240"/>
      <c r="AE97" s="221"/>
      <c r="AF97" s="221"/>
      <c r="AG97" s="240"/>
      <c r="AH97" s="506"/>
      <c r="AI97" s="378"/>
      <c r="AJ97" s="383"/>
      <c r="AK97" s="406"/>
      <c r="AL97" s="383"/>
      <c r="AM97" s="392"/>
      <c r="AN97" s="404"/>
      <c r="AO97" s="404"/>
      <c r="AP97" s="404"/>
      <c r="AQ97" s="383"/>
      <c r="AR97" s="394"/>
    </row>
    <row r="98" spans="1:44" s="393" customFormat="1">
      <c r="A98" s="400"/>
      <c r="B98" s="43"/>
      <c r="C98" s="28"/>
      <c r="D98" s="28"/>
      <c r="E98" s="28"/>
      <c r="F98" s="28"/>
      <c r="G98" s="249"/>
      <c r="H98" s="249"/>
      <c r="I98" s="249"/>
      <c r="J98" s="249"/>
      <c r="K98" s="249"/>
      <c r="L98" s="249"/>
      <c r="M98" s="249"/>
      <c r="N98" s="249"/>
      <c r="O98" s="240"/>
      <c r="P98" s="28"/>
      <c r="Q98" s="28"/>
      <c r="R98" s="272"/>
      <c r="S98" s="272"/>
      <c r="T98" s="272"/>
      <c r="U98" s="272"/>
      <c r="V98" s="272"/>
      <c r="W98" s="272"/>
      <c r="X98" s="272"/>
      <c r="Y98" s="272"/>
      <c r="Z98" s="272"/>
      <c r="AA98" s="272"/>
      <c r="AB98" s="272"/>
      <c r="AC98" s="272"/>
      <c r="AD98" s="240"/>
      <c r="AE98" s="221"/>
      <c r="AF98" s="221"/>
      <c r="AG98" s="240"/>
      <c r="AH98" s="375"/>
      <c r="AI98" s="378"/>
      <c r="AJ98" s="383"/>
      <c r="AK98" s="383"/>
      <c r="AL98" s="383"/>
      <c r="AM98" s="392"/>
      <c r="AN98" s="404"/>
      <c r="AO98" s="404"/>
      <c r="AP98" s="404"/>
      <c r="AQ98" s="383"/>
      <c r="AR98" s="394"/>
    </row>
    <row r="99" spans="1:44" s="393" customFormat="1">
      <c r="A99" s="400"/>
      <c r="B99" s="282" t="s">
        <v>240</v>
      </c>
      <c r="C99" s="28"/>
      <c r="D99" s="28">
        <v>0.5</v>
      </c>
      <c r="E99" s="28">
        <v>0.5</v>
      </c>
      <c r="F99" s="28">
        <v>1</v>
      </c>
      <c r="G99" s="249">
        <v>90</v>
      </c>
      <c r="H99" s="249">
        <v>90</v>
      </c>
      <c r="I99" s="249"/>
      <c r="J99" s="249"/>
      <c r="K99" s="249"/>
      <c r="L99" s="249"/>
      <c r="M99" s="249"/>
      <c r="N99" s="249"/>
      <c r="O99" s="240"/>
      <c r="P99" s="28"/>
      <c r="Q99" s="28"/>
      <c r="R99" s="272"/>
      <c r="S99" s="272"/>
      <c r="T99" s="272"/>
      <c r="U99" s="272"/>
      <c r="V99" s="272"/>
      <c r="W99" s="272"/>
      <c r="X99" s="272"/>
      <c r="Y99" s="272"/>
      <c r="Z99" s="272"/>
      <c r="AA99" s="272"/>
      <c r="AB99" s="272"/>
      <c r="AC99" s="272"/>
      <c r="AD99" s="240">
        <v>0</v>
      </c>
      <c r="AE99" s="221"/>
      <c r="AF99" s="221"/>
      <c r="AG99" s="240">
        <f>M99-N99</f>
        <v>0</v>
      </c>
      <c r="AH99" s="375"/>
      <c r="AI99" s="378"/>
      <c r="AJ99" s="383"/>
      <c r="AK99" s="383"/>
      <c r="AL99" s="383"/>
      <c r="AM99" s="392"/>
      <c r="AN99" s="404"/>
      <c r="AO99" s="404"/>
      <c r="AP99" s="404"/>
      <c r="AQ99" s="383"/>
      <c r="AR99" s="394"/>
    </row>
    <row r="100" spans="1:44" s="393" customFormat="1">
      <c r="A100" s="400"/>
      <c r="B100" s="43"/>
      <c r="C100" s="28"/>
      <c r="D100" s="28"/>
      <c r="E100" s="28"/>
      <c r="F100" s="28"/>
      <c r="G100" s="249"/>
      <c r="H100" s="249"/>
      <c r="I100" s="249"/>
      <c r="J100" s="249"/>
      <c r="K100" s="249"/>
      <c r="L100" s="249"/>
      <c r="M100" s="249"/>
      <c r="N100" s="249"/>
      <c r="O100" s="240"/>
      <c r="P100" s="28"/>
      <c r="Q100" s="28"/>
      <c r="R100" s="272"/>
      <c r="S100" s="272"/>
      <c r="T100" s="272"/>
      <c r="U100" s="272"/>
      <c r="V100" s="272"/>
      <c r="W100" s="272"/>
      <c r="X100" s="272"/>
      <c r="Y100" s="272"/>
      <c r="Z100" s="272"/>
      <c r="AA100" s="272"/>
      <c r="AB100" s="272"/>
      <c r="AC100" s="272"/>
      <c r="AD100" s="240"/>
      <c r="AE100" s="221"/>
      <c r="AF100" s="221"/>
      <c r="AG100" s="240"/>
      <c r="AH100" s="375"/>
      <c r="AI100" s="378"/>
      <c r="AJ100" s="505"/>
      <c r="AK100" s="383"/>
      <c r="AL100" s="383"/>
      <c r="AM100" s="392"/>
      <c r="AN100" s="404"/>
      <c r="AO100" s="404"/>
      <c r="AP100" s="404"/>
      <c r="AQ100" s="383"/>
      <c r="AR100" s="394"/>
    </row>
    <row r="101" spans="1:44" s="376" customFormat="1">
      <c r="A101" s="371"/>
      <c r="B101" s="282" t="s">
        <v>241</v>
      </c>
      <c r="C101" s="28"/>
      <c r="D101" s="28"/>
      <c r="E101" s="28"/>
      <c r="F101" s="28">
        <v>1</v>
      </c>
      <c r="G101" s="249">
        <v>95</v>
      </c>
      <c r="H101" s="249">
        <v>95</v>
      </c>
      <c r="I101" s="249"/>
      <c r="J101" s="249"/>
      <c r="K101" s="249"/>
      <c r="L101" s="249"/>
      <c r="M101" s="249"/>
      <c r="N101" s="249"/>
      <c r="O101" s="240"/>
      <c r="P101" s="28"/>
      <c r="Q101" s="28"/>
      <c r="R101" s="272"/>
      <c r="S101" s="272"/>
      <c r="T101" s="272"/>
      <c r="U101" s="272"/>
      <c r="V101" s="272"/>
      <c r="W101" s="272"/>
      <c r="X101" s="272">
        <v>37.5</v>
      </c>
      <c r="Y101" s="272"/>
      <c r="Z101" s="272"/>
      <c r="AA101" s="272"/>
      <c r="AB101" s="272"/>
      <c r="AC101" s="272"/>
      <c r="AD101" s="240">
        <v>0</v>
      </c>
      <c r="AE101" s="221"/>
      <c r="AF101" s="221"/>
      <c r="AG101" s="240">
        <f>M101-N101</f>
        <v>0</v>
      </c>
      <c r="AH101" s="374"/>
      <c r="AI101" s="377"/>
      <c r="AJ101" s="374"/>
      <c r="AK101" s="374"/>
      <c r="AL101" s="373"/>
      <c r="AM101" s="379"/>
      <c r="AN101" s="380"/>
      <c r="AO101" s="380"/>
      <c r="AP101" s="380"/>
      <c r="AQ101" s="373"/>
    </row>
    <row r="102" spans="1:44" s="393" customFormat="1">
      <c r="A102" s="400"/>
      <c r="B102" s="282" t="s">
        <v>88</v>
      </c>
      <c r="C102" s="28"/>
      <c r="D102" s="28"/>
      <c r="E102" s="28">
        <v>1</v>
      </c>
      <c r="F102" s="28">
        <v>1</v>
      </c>
      <c r="G102" s="249">
        <v>95</v>
      </c>
      <c r="H102" s="249">
        <v>95</v>
      </c>
      <c r="I102" s="249"/>
      <c r="J102" s="249"/>
      <c r="K102" s="249"/>
      <c r="L102" s="249"/>
      <c r="M102" s="249"/>
      <c r="N102" s="249"/>
      <c r="O102" s="240"/>
      <c r="P102" s="28"/>
      <c r="Q102" s="28"/>
      <c r="R102" s="272"/>
      <c r="S102" s="272"/>
      <c r="T102" s="272"/>
      <c r="U102" s="272"/>
      <c r="V102" s="272"/>
      <c r="W102" s="272"/>
      <c r="X102" s="272">
        <v>23.5</v>
      </c>
      <c r="Y102" s="272">
        <v>17.5</v>
      </c>
      <c r="Z102" s="272"/>
      <c r="AA102" s="272"/>
      <c r="AB102" s="272"/>
      <c r="AC102" s="272"/>
      <c r="AD102" s="240">
        <v>0</v>
      </c>
      <c r="AE102" s="221"/>
      <c r="AF102" s="221"/>
      <c r="AG102" s="240">
        <f>M102-N102</f>
        <v>0</v>
      </c>
      <c r="AH102" s="375"/>
      <c r="AI102" s="378"/>
      <c r="AJ102" s="383"/>
      <c r="AK102" s="383"/>
      <c r="AL102" s="383"/>
      <c r="AM102" s="392"/>
      <c r="AN102" s="404"/>
      <c r="AO102" s="404"/>
      <c r="AP102" s="404"/>
      <c r="AQ102" s="383"/>
      <c r="AR102" s="394"/>
    </row>
    <row r="103" spans="1:44" s="393" customFormat="1">
      <c r="A103" s="400"/>
      <c r="B103" s="282" t="s">
        <v>242</v>
      </c>
      <c r="C103" s="28"/>
      <c r="D103" s="28"/>
      <c r="E103" s="28">
        <v>0.8</v>
      </c>
      <c r="F103" s="28">
        <v>1</v>
      </c>
      <c r="G103" s="249">
        <v>95</v>
      </c>
      <c r="H103" s="249">
        <v>95</v>
      </c>
      <c r="I103" s="249"/>
      <c r="J103" s="249"/>
      <c r="K103" s="249"/>
      <c r="L103" s="249"/>
      <c r="M103" s="249"/>
      <c r="N103" s="249"/>
      <c r="O103" s="240"/>
      <c r="P103" s="28"/>
      <c r="Q103" s="28"/>
      <c r="R103" s="272"/>
      <c r="S103" s="272"/>
      <c r="T103" s="272"/>
      <c r="U103" s="272"/>
      <c r="V103" s="272"/>
      <c r="W103" s="272"/>
      <c r="X103" s="272"/>
      <c r="Y103" s="272"/>
      <c r="Z103" s="272">
        <v>35.4</v>
      </c>
      <c r="AA103" s="272">
        <v>54.6</v>
      </c>
      <c r="AB103" s="272"/>
      <c r="AC103" s="272"/>
      <c r="AD103" s="240"/>
      <c r="AE103" s="221"/>
      <c r="AF103" s="221"/>
      <c r="AG103" s="240"/>
      <c r="AH103" s="375"/>
      <c r="AI103" s="378"/>
      <c r="AJ103" s="383"/>
      <c r="AK103" s="383"/>
      <c r="AL103" s="383"/>
      <c r="AM103" s="392"/>
      <c r="AN103" s="404"/>
      <c r="AO103" s="404"/>
      <c r="AP103" s="404"/>
      <c r="AQ103" s="383"/>
      <c r="AR103" s="394"/>
    </row>
    <row r="104" spans="1:44" s="376" customFormat="1">
      <c r="A104" s="371"/>
      <c r="B104" s="43"/>
      <c r="C104" s="28"/>
      <c r="D104" s="28"/>
      <c r="E104" s="28"/>
      <c r="F104" s="28"/>
      <c r="G104" s="249"/>
      <c r="H104" s="249"/>
      <c r="I104" s="249"/>
      <c r="J104" s="249"/>
      <c r="K104" s="249"/>
      <c r="L104" s="249"/>
      <c r="M104" s="249"/>
      <c r="N104" s="249"/>
      <c r="O104" s="240"/>
      <c r="P104" s="28"/>
      <c r="Q104" s="28"/>
      <c r="R104" s="272"/>
      <c r="S104" s="272"/>
      <c r="T104" s="272"/>
      <c r="U104" s="272"/>
      <c r="V104" s="272"/>
      <c r="W104" s="272"/>
      <c r="X104" s="272"/>
      <c r="Y104" s="272"/>
      <c r="Z104" s="272"/>
      <c r="AA104" s="272"/>
      <c r="AB104" s="272"/>
      <c r="AC104" s="272"/>
      <c r="AD104" s="240"/>
      <c r="AE104" s="221"/>
      <c r="AF104" s="221"/>
      <c r="AG104" s="240"/>
      <c r="AH104" s="374"/>
      <c r="AI104" s="377"/>
      <c r="AJ104" s="374"/>
      <c r="AK104" s="374"/>
      <c r="AL104" s="373"/>
      <c r="AM104" s="379"/>
      <c r="AN104" s="380"/>
      <c r="AO104" s="380"/>
      <c r="AP104" s="380"/>
      <c r="AQ104" s="373"/>
      <c r="AR104" s="381"/>
    </row>
    <row r="105" spans="1:44" s="376" customFormat="1">
      <c r="A105" s="371"/>
      <c r="B105" s="43"/>
      <c r="C105" s="28"/>
      <c r="D105" s="28"/>
      <c r="E105" s="28"/>
      <c r="F105" s="28"/>
      <c r="G105" s="249"/>
      <c r="H105" s="249"/>
      <c r="I105" s="249"/>
      <c r="J105" s="249"/>
      <c r="K105" s="249"/>
      <c r="L105" s="249"/>
      <c r="M105" s="249"/>
      <c r="N105" s="249"/>
      <c r="O105" s="228"/>
      <c r="P105" s="28"/>
      <c r="Q105" s="28"/>
      <c r="R105" s="272"/>
      <c r="S105" s="272"/>
      <c r="T105" s="272"/>
      <c r="U105" s="272"/>
      <c r="V105" s="272"/>
      <c r="W105" s="272"/>
      <c r="X105" s="272"/>
      <c r="Y105" s="272"/>
      <c r="Z105" s="272"/>
      <c r="AA105" s="272"/>
      <c r="AB105" s="272"/>
      <c r="AC105" s="272"/>
      <c r="AD105" s="240"/>
      <c r="AE105" s="221"/>
      <c r="AF105" s="221"/>
      <c r="AG105" s="240"/>
      <c r="AH105" s="374"/>
      <c r="AI105" s="377"/>
      <c r="AJ105" s="374"/>
      <c r="AK105" s="374"/>
      <c r="AL105" s="373"/>
      <c r="AM105" s="379"/>
      <c r="AN105" s="380"/>
      <c r="AO105" s="380"/>
      <c r="AP105" s="380"/>
      <c r="AQ105" s="373"/>
      <c r="AR105" s="381"/>
    </row>
    <row r="106" spans="1:44" s="376" customFormat="1">
      <c r="A106" s="371"/>
      <c r="B106" s="282" t="s">
        <v>89</v>
      </c>
      <c r="C106" s="28"/>
      <c r="D106" s="28"/>
      <c r="E106" s="28">
        <v>0.2</v>
      </c>
      <c r="F106" s="28">
        <v>1</v>
      </c>
      <c r="G106" s="249">
        <v>98</v>
      </c>
      <c r="H106" s="249">
        <v>0.05</v>
      </c>
      <c r="I106" s="249">
        <v>95.6</v>
      </c>
      <c r="J106" s="249"/>
      <c r="K106" s="249"/>
      <c r="L106" s="249"/>
      <c r="M106" s="249"/>
      <c r="N106" s="249"/>
      <c r="O106" s="228"/>
      <c r="P106" s="1"/>
      <c r="Q106" s="28"/>
      <c r="R106" s="272"/>
      <c r="S106" s="272">
        <v>78.400000000000006</v>
      </c>
      <c r="T106" s="272"/>
      <c r="U106" s="272"/>
      <c r="V106" s="272"/>
      <c r="W106" s="272"/>
      <c r="X106" s="272">
        <v>0.04</v>
      </c>
      <c r="Y106" s="272"/>
      <c r="Z106" s="272"/>
      <c r="AA106" s="272">
        <v>19.399999999999999</v>
      </c>
      <c r="AB106" s="272"/>
      <c r="AC106" s="272"/>
      <c r="AD106" s="240">
        <v>78.391999999999996</v>
      </c>
      <c r="AE106" s="221">
        <v>4970</v>
      </c>
      <c r="AF106" s="221"/>
      <c r="AG106" s="240">
        <f>M106-N106</f>
        <v>0</v>
      </c>
      <c r="AH106" s="374"/>
      <c r="AI106" s="377"/>
      <c r="AJ106" s="374"/>
      <c r="AK106" s="373"/>
      <c r="AL106" s="373"/>
      <c r="AM106" s="379"/>
      <c r="AN106" s="380"/>
      <c r="AO106" s="380"/>
      <c r="AP106" s="380"/>
      <c r="AQ106" s="373"/>
      <c r="AR106" s="381"/>
    </row>
    <row r="107" spans="1:44" s="393" customFormat="1">
      <c r="A107" s="400"/>
      <c r="B107" s="282" t="s">
        <v>199</v>
      </c>
      <c r="C107" s="28"/>
      <c r="D107" s="28"/>
      <c r="E107" s="28">
        <v>0.2</v>
      </c>
      <c r="F107" s="28">
        <v>1</v>
      </c>
      <c r="G107" s="249">
        <v>99</v>
      </c>
      <c r="H107" s="249">
        <v>0.2</v>
      </c>
      <c r="I107" s="249">
        <v>58.7</v>
      </c>
      <c r="J107" s="249"/>
      <c r="K107" s="249"/>
      <c r="L107" s="249"/>
      <c r="M107" s="249"/>
      <c r="N107" s="249"/>
      <c r="O107" s="228"/>
      <c r="P107" s="1"/>
      <c r="Q107" s="28"/>
      <c r="R107" s="272"/>
      <c r="S107" s="272"/>
      <c r="T107" s="272">
        <v>99</v>
      </c>
      <c r="U107" s="272">
        <v>99</v>
      </c>
      <c r="V107" s="272"/>
      <c r="W107" s="272"/>
      <c r="X107" s="272">
        <v>0.02</v>
      </c>
      <c r="Y107" s="272"/>
      <c r="Z107" s="272"/>
      <c r="AA107" s="272"/>
      <c r="AB107" s="272"/>
      <c r="AC107" s="272"/>
      <c r="AD107" s="240">
        <v>99</v>
      </c>
      <c r="AE107" s="221">
        <v>5750</v>
      </c>
      <c r="AF107" s="221"/>
      <c r="AG107" s="240">
        <f>M107-N107</f>
        <v>0</v>
      </c>
      <c r="AH107" s="375"/>
      <c r="AI107" s="378"/>
      <c r="AJ107" s="383"/>
      <c r="AK107" s="383"/>
      <c r="AL107" s="383"/>
      <c r="AM107" s="392"/>
      <c r="AN107" s="404"/>
      <c r="AO107" s="404"/>
      <c r="AP107" s="404"/>
      <c r="AQ107" s="383"/>
      <c r="AR107" s="394"/>
    </row>
    <row r="108" spans="1:44" s="393" customFormat="1">
      <c r="A108" s="400"/>
      <c r="B108" s="401"/>
      <c r="C108" s="383"/>
      <c r="D108" s="383"/>
      <c r="E108" s="383"/>
      <c r="F108" s="383"/>
      <c r="G108" s="384"/>
      <c r="H108" s="384"/>
      <c r="I108" s="384"/>
      <c r="J108" s="384"/>
      <c r="K108" s="384"/>
      <c r="L108" s="384"/>
      <c r="M108" s="384"/>
      <c r="N108" s="384"/>
      <c r="O108" s="375"/>
      <c r="P108" s="384"/>
      <c r="Q108" s="384"/>
      <c r="R108" s="396"/>
      <c r="S108" s="396"/>
      <c r="T108" s="396"/>
      <c r="U108" s="396"/>
      <c r="V108" s="396"/>
      <c r="W108" s="396"/>
      <c r="X108" s="396"/>
      <c r="Y108" s="396"/>
      <c r="Z108" s="396"/>
      <c r="AA108" s="396"/>
      <c r="AB108" s="396"/>
      <c r="AC108" s="396"/>
      <c r="AD108" s="375"/>
      <c r="AE108" s="397"/>
      <c r="AF108" s="397"/>
      <c r="AG108" s="378"/>
      <c r="AH108" s="375"/>
      <c r="AI108" s="378"/>
      <c r="AJ108" s="383"/>
      <c r="AK108" s="383"/>
      <c r="AL108" s="383"/>
      <c r="AM108" s="392"/>
      <c r="AN108" s="404"/>
      <c r="AO108" s="404"/>
      <c r="AP108" s="404"/>
      <c r="AQ108" s="383"/>
      <c r="AR108" s="394"/>
    </row>
    <row r="109" spans="1:44" s="393" customFormat="1">
      <c r="A109" s="400"/>
      <c r="B109" s="490"/>
      <c r="C109" s="383"/>
      <c r="D109" s="383"/>
      <c r="E109" s="383"/>
      <c r="F109" s="383"/>
      <c r="G109" s="384"/>
      <c r="H109" s="421"/>
      <c r="I109" s="421"/>
      <c r="J109" s="421"/>
      <c r="K109" s="421"/>
      <c r="L109" s="422"/>
      <c r="M109" s="422"/>
      <c r="N109" s="422"/>
      <c r="O109" s="375"/>
      <c r="P109" s="504"/>
      <c r="Q109" s="397"/>
      <c r="R109" s="423"/>
      <c r="S109" s="396"/>
      <c r="T109" s="396"/>
      <c r="U109" s="396"/>
      <c r="V109" s="396"/>
      <c r="W109" s="396"/>
      <c r="X109" s="396"/>
      <c r="Y109" s="396"/>
      <c r="Z109" s="396"/>
      <c r="AA109" s="396"/>
      <c r="AB109" s="396"/>
      <c r="AC109" s="396"/>
      <c r="AD109" s="375"/>
      <c r="AE109" s="397"/>
      <c r="AF109" s="375"/>
      <c r="AG109" s="378"/>
      <c r="AH109" s="375"/>
      <c r="AI109" s="378"/>
      <c r="AJ109" s="383"/>
      <c r="AK109" s="383"/>
      <c r="AL109" s="383"/>
      <c r="AM109" s="392"/>
      <c r="AN109" s="404"/>
      <c r="AO109" s="404"/>
      <c r="AP109" s="404"/>
      <c r="AQ109" s="383"/>
      <c r="AR109" s="394"/>
    </row>
    <row r="110" spans="1:44" s="393" customFormat="1">
      <c r="A110" s="400"/>
      <c r="B110" s="401"/>
      <c r="C110" s="383"/>
      <c r="D110" s="383"/>
      <c r="E110" s="383"/>
      <c r="F110" s="383"/>
      <c r="G110" s="384"/>
      <c r="H110" s="384"/>
      <c r="I110" s="384"/>
      <c r="J110" s="384"/>
      <c r="K110" s="384"/>
      <c r="L110" s="384"/>
      <c r="M110" s="384"/>
      <c r="N110" s="384"/>
      <c r="O110" s="375"/>
      <c r="P110" s="384"/>
      <c r="Q110" s="384"/>
      <c r="R110" s="396"/>
      <c r="S110" s="396"/>
      <c r="T110" s="396"/>
      <c r="U110" s="396"/>
      <c r="V110" s="396"/>
      <c r="W110" s="396"/>
      <c r="X110" s="396"/>
      <c r="Y110" s="396"/>
      <c r="Z110" s="396"/>
      <c r="AA110" s="396"/>
      <c r="AB110" s="396"/>
      <c r="AC110" s="396"/>
      <c r="AD110" s="375"/>
      <c r="AE110" s="407"/>
      <c r="AF110" s="407"/>
      <c r="AG110" s="378"/>
      <c r="AH110" s="375"/>
      <c r="AI110" s="378"/>
      <c r="AJ110" s="383"/>
      <c r="AK110" s="383"/>
      <c r="AL110" s="383"/>
      <c r="AM110" s="392"/>
      <c r="AN110" s="404"/>
      <c r="AO110" s="404"/>
      <c r="AP110" s="404"/>
      <c r="AQ110" s="383"/>
      <c r="AR110" s="394"/>
    </row>
    <row r="111" spans="1:44" s="393" customFormat="1">
      <c r="A111" s="400"/>
      <c r="B111" s="401"/>
      <c r="C111" s="383"/>
      <c r="D111" s="383"/>
      <c r="E111" s="383"/>
      <c r="F111" s="383"/>
      <c r="G111" s="384"/>
      <c r="H111" s="384"/>
      <c r="I111" s="384"/>
      <c r="J111" s="384"/>
      <c r="K111" s="384"/>
      <c r="L111" s="384"/>
      <c r="M111" s="384"/>
      <c r="N111" s="384"/>
      <c r="O111" s="375"/>
      <c r="P111" s="384"/>
      <c r="Q111" s="384"/>
      <c r="R111" s="396"/>
      <c r="S111" s="396"/>
      <c r="T111" s="396"/>
      <c r="U111" s="396"/>
      <c r="V111" s="396"/>
      <c r="W111" s="396"/>
      <c r="X111" s="396"/>
      <c r="Y111" s="396"/>
      <c r="Z111" s="396"/>
      <c r="AA111" s="396"/>
      <c r="AB111" s="396"/>
      <c r="AC111" s="396"/>
      <c r="AD111" s="375"/>
      <c r="AE111" s="407"/>
      <c r="AF111" s="407"/>
      <c r="AG111" s="378"/>
      <c r="AH111" s="375"/>
      <c r="AI111" s="378"/>
      <c r="AJ111" s="383"/>
      <c r="AK111" s="383"/>
      <c r="AL111" s="383"/>
      <c r="AM111" s="392"/>
      <c r="AN111" s="404"/>
      <c r="AO111" s="404"/>
      <c r="AP111" s="404"/>
      <c r="AQ111" s="383"/>
      <c r="AR111" s="394"/>
    </row>
    <row r="112" spans="1:44" s="393" customFormat="1">
      <c r="A112" s="400"/>
      <c r="B112" s="401"/>
      <c r="C112" s="383"/>
      <c r="D112" s="383"/>
      <c r="E112" s="383"/>
      <c r="F112" s="383"/>
      <c r="G112" s="384"/>
      <c r="H112" s="384"/>
      <c r="I112" s="384"/>
      <c r="J112" s="384"/>
      <c r="K112" s="384"/>
      <c r="L112" s="384"/>
      <c r="M112" s="384"/>
      <c r="N112" s="384"/>
      <c r="O112" s="375"/>
      <c r="P112" s="384"/>
      <c r="Q112" s="384"/>
      <c r="R112" s="396"/>
      <c r="S112" s="396"/>
      <c r="T112" s="396"/>
      <c r="U112" s="396"/>
      <c r="V112" s="396"/>
      <c r="W112" s="396"/>
      <c r="X112" s="396"/>
      <c r="Y112" s="396"/>
      <c r="Z112" s="396"/>
      <c r="AA112" s="396"/>
      <c r="AB112" s="396"/>
      <c r="AC112" s="396"/>
      <c r="AD112" s="375"/>
      <c r="AE112" s="407"/>
      <c r="AF112" s="407"/>
      <c r="AG112" s="378"/>
      <c r="AH112" s="375"/>
      <c r="AI112" s="378"/>
      <c r="AJ112" s="383"/>
      <c r="AK112" s="383"/>
      <c r="AL112" s="383"/>
      <c r="AM112" s="392"/>
      <c r="AN112" s="404"/>
      <c r="AO112" s="404"/>
      <c r="AP112" s="404"/>
      <c r="AQ112" s="383"/>
      <c r="AR112" s="394"/>
    </row>
    <row r="113" spans="1:44" s="393" customFormat="1">
      <c r="A113" s="400"/>
      <c r="B113" s="401"/>
      <c r="C113" s="383"/>
      <c r="D113" s="383"/>
      <c r="E113" s="383"/>
      <c r="F113" s="383"/>
      <c r="G113" s="384"/>
      <c r="H113" s="384"/>
      <c r="I113" s="384"/>
      <c r="J113" s="384"/>
      <c r="K113" s="384"/>
      <c r="L113" s="384"/>
      <c r="M113" s="384"/>
      <c r="N113" s="384"/>
      <c r="O113" s="375"/>
      <c r="P113" s="384"/>
      <c r="Q113" s="384"/>
      <c r="R113" s="396"/>
      <c r="S113" s="396"/>
      <c r="T113" s="396"/>
      <c r="U113" s="396"/>
      <c r="V113" s="396"/>
      <c r="W113" s="396"/>
      <c r="X113" s="396"/>
      <c r="Y113" s="396"/>
      <c r="Z113" s="396"/>
      <c r="AA113" s="396"/>
      <c r="AB113" s="396"/>
      <c r="AC113" s="396"/>
      <c r="AD113" s="375"/>
      <c r="AE113" s="397"/>
      <c r="AF113" s="397"/>
      <c r="AG113" s="378"/>
      <c r="AH113" s="375"/>
      <c r="AI113" s="403"/>
      <c r="AJ113" s="383"/>
      <c r="AK113" s="383"/>
      <c r="AL113" s="383"/>
      <c r="AM113" s="392"/>
      <c r="AN113" s="404"/>
      <c r="AO113" s="404"/>
      <c r="AP113" s="404"/>
      <c r="AQ113" s="383"/>
      <c r="AR113" s="394"/>
    </row>
    <row r="114" spans="1:44" s="393" customFormat="1">
      <c r="A114" s="400"/>
      <c r="B114" s="401"/>
      <c r="C114" s="383"/>
      <c r="D114" s="383"/>
      <c r="E114" s="383"/>
      <c r="F114" s="383"/>
      <c r="G114" s="384"/>
      <c r="H114" s="384"/>
      <c r="I114" s="384"/>
      <c r="J114" s="384"/>
      <c r="K114" s="384"/>
      <c r="L114" s="384"/>
      <c r="M114" s="384"/>
      <c r="N114" s="384"/>
      <c r="O114" s="375"/>
      <c r="P114" s="383"/>
      <c r="Q114" s="383"/>
      <c r="R114" s="396"/>
      <c r="S114" s="396"/>
      <c r="T114" s="396"/>
      <c r="U114" s="396"/>
      <c r="V114" s="396"/>
      <c r="W114" s="396"/>
      <c r="X114" s="396"/>
      <c r="Y114" s="396"/>
      <c r="Z114" s="396"/>
      <c r="AA114" s="396"/>
      <c r="AB114" s="396"/>
      <c r="AC114" s="396"/>
      <c r="AD114" s="375"/>
      <c r="AE114" s="397"/>
      <c r="AF114" s="397"/>
      <c r="AG114" s="378"/>
      <c r="AH114" s="375"/>
      <c r="AI114" s="403"/>
      <c r="AJ114" s="383"/>
      <c r="AK114" s="383"/>
      <c r="AL114" s="383"/>
      <c r="AM114" s="392"/>
      <c r="AN114" s="404"/>
      <c r="AO114" s="404"/>
      <c r="AP114" s="404"/>
      <c r="AQ114" s="383"/>
      <c r="AR114" s="394"/>
    </row>
    <row r="115" spans="1:44" s="393" customFormat="1">
      <c r="A115" s="400"/>
      <c r="B115" s="401"/>
      <c r="C115" s="383"/>
      <c r="D115" s="383"/>
      <c r="E115" s="383"/>
      <c r="F115" s="383"/>
      <c r="G115" s="384"/>
      <c r="H115" s="384"/>
      <c r="I115" s="384"/>
      <c r="J115" s="384"/>
      <c r="K115" s="384"/>
      <c r="L115" s="384"/>
      <c r="M115" s="384"/>
      <c r="N115" s="384"/>
      <c r="O115" s="375"/>
      <c r="P115" s="383"/>
      <c r="Q115" s="383"/>
      <c r="R115" s="396"/>
      <c r="S115" s="396"/>
      <c r="T115" s="396"/>
      <c r="U115" s="396"/>
      <c r="V115" s="396"/>
      <c r="W115" s="396"/>
      <c r="X115" s="396"/>
      <c r="Y115" s="396"/>
      <c r="Z115" s="396"/>
      <c r="AA115" s="396"/>
      <c r="AB115" s="396"/>
      <c r="AC115" s="396"/>
      <c r="AD115" s="375"/>
      <c r="AE115" s="397"/>
      <c r="AF115" s="397"/>
      <c r="AG115" s="378"/>
      <c r="AH115" s="375"/>
      <c r="AI115" s="403"/>
      <c r="AJ115" s="383"/>
      <c r="AK115" s="383"/>
      <c r="AL115" s="383"/>
      <c r="AM115" s="392"/>
      <c r="AN115" s="404"/>
      <c r="AO115" s="404"/>
      <c r="AP115" s="404"/>
      <c r="AQ115" s="383"/>
      <c r="AR115" s="394"/>
    </row>
    <row r="116" spans="1:44" s="393" customFormat="1">
      <c r="A116" s="400"/>
      <c r="B116" s="401"/>
      <c r="C116" s="383"/>
      <c r="D116" s="383"/>
      <c r="E116" s="383"/>
      <c r="F116" s="383"/>
      <c r="G116" s="384"/>
      <c r="H116" s="384"/>
      <c r="I116" s="384"/>
      <c r="J116" s="384"/>
      <c r="K116" s="384"/>
      <c r="L116" s="384"/>
      <c r="M116" s="384"/>
      <c r="N116" s="384"/>
      <c r="O116" s="375"/>
      <c r="P116" s="383"/>
      <c r="Q116" s="383"/>
      <c r="R116" s="396"/>
      <c r="S116" s="396"/>
      <c r="T116" s="396"/>
      <c r="U116" s="396"/>
      <c r="V116" s="396"/>
      <c r="W116" s="396"/>
      <c r="X116" s="396"/>
      <c r="Y116" s="396"/>
      <c r="Z116" s="396"/>
      <c r="AA116" s="396"/>
      <c r="AB116" s="396"/>
      <c r="AC116" s="396"/>
      <c r="AD116" s="375"/>
      <c r="AE116" s="397"/>
      <c r="AF116" s="397"/>
      <c r="AG116" s="378"/>
      <c r="AH116" s="375"/>
      <c r="AI116" s="403"/>
      <c r="AJ116" s="383"/>
      <c r="AK116" s="383"/>
      <c r="AL116" s="383"/>
      <c r="AM116" s="392"/>
      <c r="AN116" s="404"/>
      <c r="AO116" s="404"/>
      <c r="AP116" s="404"/>
      <c r="AQ116" s="383"/>
      <c r="AR116" s="394"/>
    </row>
    <row r="117" spans="1:44" s="393" customFormat="1">
      <c r="A117" s="400"/>
      <c r="B117" s="401"/>
      <c r="C117" s="383"/>
      <c r="D117" s="383"/>
      <c r="E117" s="383"/>
      <c r="F117" s="383"/>
      <c r="G117" s="384"/>
      <c r="H117" s="384"/>
      <c r="I117" s="384"/>
      <c r="J117" s="384"/>
      <c r="K117" s="384"/>
      <c r="L117" s="384"/>
      <c r="M117" s="384"/>
      <c r="N117" s="384"/>
      <c r="O117" s="375"/>
      <c r="P117" s="383"/>
      <c r="Q117" s="383"/>
      <c r="R117" s="396"/>
      <c r="S117" s="396"/>
      <c r="T117" s="396"/>
      <c r="U117" s="396"/>
      <c r="V117" s="396"/>
      <c r="W117" s="396"/>
      <c r="X117" s="396"/>
      <c r="Y117" s="396"/>
      <c r="Z117" s="396"/>
      <c r="AA117" s="396"/>
      <c r="AB117" s="396"/>
      <c r="AC117" s="396"/>
      <c r="AD117" s="375"/>
      <c r="AE117" s="397"/>
      <c r="AF117" s="397"/>
      <c r="AG117" s="378"/>
      <c r="AH117" s="375"/>
      <c r="AI117" s="403"/>
      <c r="AJ117" s="383"/>
      <c r="AK117" s="383"/>
      <c r="AL117" s="383"/>
      <c r="AM117" s="392"/>
      <c r="AN117" s="404"/>
      <c r="AO117" s="404"/>
      <c r="AP117" s="404"/>
      <c r="AQ117" s="383"/>
      <c r="AR117" s="394"/>
    </row>
    <row r="118" spans="1:44" s="393" customFormat="1">
      <c r="A118" s="400"/>
      <c r="B118" s="401"/>
      <c r="C118" s="383"/>
      <c r="D118" s="383"/>
      <c r="E118" s="383"/>
      <c r="F118" s="383"/>
      <c r="G118" s="384"/>
      <c r="H118" s="384"/>
      <c r="I118" s="384"/>
      <c r="J118" s="384"/>
      <c r="K118" s="384"/>
      <c r="L118" s="384"/>
      <c r="M118" s="384"/>
      <c r="N118" s="384"/>
      <c r="O118" s="375"/>
      <c r="P118" s="383"/>
      <c r="Q118" s="383"/>
      <c r="R118" s="396"/>
      <c r="S118" s="396"/>
      <c r="T118" s="396"/>
      <c r="U118" s="396"/>
      <c r="V118" s="396"/>
      <c r="W118" s="396"/>
      <c r="X118" s="396"/>
      <c r="Y118" s="396"/>
      <c r="Z118" s="396"/>
      <c r="AA118" s="396"/>
      <c r="AB118" s="396"/>
      <c r="AC118" s="396"/>
      <c r="AD118" s="375"/>
      <c r="AE118" s="397"/>
      <c r="AF118" s="397"/>
      <c r="AG118" s="378"/>
      <c r="AH118" s="375"/>
      <c r="AI118" s="403"/>
      <c r="AJ118" s="383"/>
      <c r="AK118" s="383"/>
      <c r="AL118" s="383"/>
      <c r="AM118" s="392"/>
      <c r="AN118" s="404"/>
      <c r="AO118" s="404"/>
      <c r="AP118" s="404"/>
      <c r="AQ118" s="383"/>
      <c r="AR118" s="394"/>
    </row>
    <row r="119" spans="1:44" s="393" customFormat="1">
      <c r="A119" s="400"/>
      <c r="B119" s="401"/>
      <c r="C119" s="383"/>
      <c r="D119" s="383"/>
      <c r="E119" s="383"/>
      <c r="F119" s="383"/>
      <c r="G119" s="384"/>
      <c r="H119" s="384"/>
      <c r="I119" s="384"/>
      <c r="J119" s="384"/>
      <c r="K119" s="384"/>
      <c r="L119" s="384"/>
      <c r="M119" s="384"/>
      <c r="N119" s="384"/>
      <c r="O119" s="375"/>
      <c r="P119" s="383"/>
      <c r="Q119" s="383"/>
      <c r="R119" s="396"/>
      <c r="S119" s="396"/>
      <c r="T119" s="396"/>
      <c r="U119" s="396"/>
      <c r="V119" s="396"/>
      <c r="W119" s="396"/>
      <c r="X119" s="396"/>
      <c r="Y119" s="396"/>
      <c r="Z119" s="396"/>
      <c r="AA119" s="396"/>
      <c r="AB119" s="396"/>
      <c r="AC119" s="396"/>
      <c r="AD119" s="375"/>
      <c r="AE119" s="397"/>
      <c r="AF119" s="397"/>
      <c r="AG119" s="378"/>
      <c r="AH119" s="375"/>
      <c r="AI119" s="403"/>
      <c r="AJ119" s="383"/>
      <c r="AK119" s="383"/>
      <c r="AL119" s="383"/>
      <c r="AM119" s="392"/>
      <c r="AN119" s="404"/>
      <c r="AO119" s="404"/>
      <c r="AP119" s="404"/>
      <c r="AQ119" s="383"/>
      <c r="AR119" s="394"/>
    </row>
    <row r="120" spans="1:44" s="393" customFormat="1">
      <c r="A120" s="400"/>
      <c r="B120" s="401"/>
      <c r="C120" s="383"/>
      <c r="D120" s="383"/>
      <c r="E120" s="383"/>
      <c r="F120" s="383"/>
      <c r="G120" s="384"/>
      <c r="H120" s="384"/>
      <c r="I120" s="384"/>
      <c r="J120" s="384"/>
      <c r="K120" s="384"/>
      <c r="L120" s="384"/>
      <c r="M120" s="384"/>
      <c r="N120" s="384"/>
      <c r="O120" s="375"/>
      <c r="P120" s="383"/>
      <c r="Q120" s="383"/>
      <c r="R120" s="396"/>
      <c r="S120" s="396"/>
      <c r="T120" s="396"/>
      <c r="U120" s="396"/>
      <c r="V120" s="396"/>
      <c r="W120" s="396"/>
      <c r="X120" s="396"/>
      <c r="Y120" s="396"/>
      <c r="Z120" s="396"/>
      <c r="AA120" s="396"/>
      <c r="AB120" s="396"/>
      <c r="AC120" s="396"/>
      <c r="AD120" s="375"/>
      <c r="AE120" s="397"/>
      <c r="AF120" s="397"/>
      <c r="AG120" s="378"/>
      <c r="AH120" s="375"/>
      <c r="AI120" s="403"/>
      <c r="AJ120" s="383"/>
      <c r="AK120" s="383"/>
      <c r="AL120" s="383"/>
      <c r="AM120" s="392"/>
      <c r="AN120" s="404"/>
      <c r="AO120" s="404"/>
      <c r="AP120" s="404"/>
      <c r="AQ120" s="383"/>
      <c r="AR120" s="394"/>
    </row>
    <row r="121" spans="1:44" s="393" customFormat="1">
      <c r="A121" s="400"/>
      <c r="B121" s="401"/>
      <c r="C121" s="383"/>
      <c r="D121" s="383"/>
      <c r="E121" s="383"/>
      <c r="F121" s="383"/>
      <c r="G121" s="384"/>
      <c r="H121" s="384"/>
      <c r="I121" s="384"/>
      <c r="J121" s="384"/>
      <c r="K121" s="384"/>
      <c r="L121" s="384"/>
      <c r="M121" s="384"/>
      <c r="N121" s="384"/>
      <c r="O121" s="375"/>
      <c r="P121" s="383"/>
      <c r="Q121" s="383"/>
      <c r="R121" s="396"/>
      <c r="S121" s="396"/>
      <c r="T121" s="396"/>
      <c r="U121" s="396"/>
      <c r="V121" s="396"/>
      <c r="W121" s="396"/>
      <c r="X121" s="396"/>
      <c r="Y121" s="396"/>
      <c r="Z121" s="396"/>
      <c r="AA121" s="396"/>
      <c r="AB121" s="396"/>
      <c r="AC121" s="396"/>
      <c r="AD121" s="375"/>
      <c r="AE121" s="397"/>
      <c r="AF121" s="397"/>
      <c r="AG121" s="378"/>
      <c r="AH121" s="375"/>
      <c r="AI121" s="403"/>
      <c r="AJ121" s="383"/>
      <c r="AK121" s="383"/>
      <c r="AL121" s="383"/>
      <c r="AM121" s="392"/>
      <c r="AN121" s="404"/>
      <c r="AO121" s="404"/>
      <c r="AP121" s="404"/>
      <c r="AQ121" s="383"/>
      <c r="AR121" s="394"/>
    </row>
    <row r="122" spans="1:44" s="393" customFormat="1">
      <c r="A122" s="400"/>
      <c r="B122" s="401"/>
      <c r="C122" s="383"/>
      <c r="D122" s="383"/>
      <c r="E122" s="383"/>
      <c r="F122" s="383"/>
      <c r="G122" s="384"/>
      <c r="H122" s="384"/>
      <c r="I122" s="384"/>
      <c r="J122" s="384"/>
      <c r="K122" s="384"/>
      <c r="L122" s="384"/>
      <c r="M122" s="384"/>
      <c r="N122" s="384"/>
      <c r="O122" s="375"/>
      <c r="P122" s="383"/>
      <c r="Q122" s="383"/>
      <c r="R122" s="396"/>
      <c r="S122" s="396"/>
      <c r="T122" s="396"/>
      <c r="U122" s="396"/>
      <c r="V122" s="396"/>
      <c r="W122" s="396"/>
      <c r="X122" s="396"/>
      <c r="Y122" s="396"/>
      <c r="Z122" s="396"/>
      <c r="AA122" s="396"/>
      <c r="AB122" s="396"/>
      <c r="AC122" s="396"/>
      <c r="AD122" s="375"/>
      <c r="AE122" s="397"/>
      <c r="AF122" s="397"/>
      <c r="AG122" s="378"/>
      <c r="AH122" s="375"/>
      <c r="AI122" s="403"/>
      <c r="AJ122" s="383"/>
      <c r="AK122" s="383"/>
      <c r="AL122" s="383"/>
      <c r="AM122" s="392"/>
      <c r="AN122" s="404"/>
      <c r="AO122" s="404"/>
      <c r="AP122" s="404"/>
      <c r="AQ122" s="383"/>
      <c r="AR122" s="394"/>
    </row>
    <row r="123" spans="1:44">
      <c r="A123" s="38"/>
      <c r="B123" s="282"/>
      <c r="C123" s="28"/>
      <c r="D123" s="28"/>
      <c r="E123" s="28"/>
      <c r="F123" s="28"/>
      <c r="G123" s="249"/>
      <c r="H123" s="249"/>
      <c r="I123" s="249"/>
      <c r="J123" s="249"/>
      <c r="K123" s="249"/>
      <c r="L123" s="249"/>
      <c r="M123" s="249"/>
      <c r="N123" s="249"/>
      <c r="O123" s="228"/>
      <c r="Q123" s="28"/>
      <c r="R123" s="272"/>
      <c r="S123" s="272"/>
      <c r="T123" s="272"/>
      <c r="U123" s="272"/>
      <c r="V123" s="272"/>
      <c r="W123" s="272"/>
      <c r="X123" s="272"/>
      <c r="Y123" s="272"/>
      <c r="Z123" s="272"/>
      <c r="AA123" s="272"/>
      <c r="AB123" s="272"/>
      <c r="AC123" s="272"/>
      <c r="AD123" s="240"/>
      <c r="AE123" s="221"/>
      <c r="AF123" s="221"/>
      <c r="AG123" s="240"/>
      <c r="AH123" s="240"/>
      <c r="AI123" s="365"/>
      <c r="AJ123" s="28"/>
      <c r="AK123" s="28"/>
      <c r="AL123" s="28"/>
      <c r="AM123" s="44"/>
      <c r="AN123" s="39"/>
      <c r="AO123" s="39"/>
      <c r="AP123" s="39"/>
    </row>
    <row r="124" spans="1:44" s="393" customFormat="1">
      <c r="A124" s="400"/>
      <c r="B124" s="401"/>
      <c r="C124" s="383"/>
      <c r="D124" s="383"/>
      <c r="E124" s="383"/>
      <c r="F124" s="383"/>
      <c r="G124" s="384"/>
      <c r="H124" s="384"/>
      <c r="I124" s="384"/>
      <c r="J124" s="384"/>
      <c r="K124" s="384"/>
      <c r="L124" s="384"/>
      <c r="M124" s="384"/>
      <c r="N124" s="384"/>
      <c r="O124" s="402"/>
      <c r="Q124" s="383"/>
      <c r="R124" s="396"/>
      <c r="S124" s="396"/>
      <c r="T124" s="396"/>
      <c r="U124" s="396"/>
      <c r="V124" s="396"/>
      <c r="W124" s="396"/>
      <c r="X124" s="396"/>
      <c r="Y124" s="396"/>
      <c r="Z124" s="396"/>
      <c r="AA124" s="396"/>
      <c r="AB124" s="396"/>
      <c r="AC124" s="396"/>
      <c r="AD124" s="375"/>
      <c r="AE124" s="397"/>
      <c r="AF124" s="397"/>
      <c r="AG124" s="378"/>
      <c r="AH124" s="375"/>
      <c r="AI124" s="403"/>
      <c r="AJ124" s="383"/>
      <c r="AK124" s="383"/>
      <c r="AL124" s="383"/>
      <c r="AM124" s="392"/>
      <c r="AN124" s="404"/>
      <c r="AO124" s="404"/>
      <c r="AP124" s="404"/>
      <c r="AR124" s="394"/>
    </row>
    <row r="125" spans="1:44" s="393" customFormat="1">
      <c r="A125" s="400"/>
      <c r="B125" s="401"/>
      <c r="C125" s="383"/>
      <c r="D125" s="383"/>
      <c r="E125" s="383"/>
      <c r="F125" s="383"/>
      <c r="G125" s="384"/>
      <c r="H125" s="384"/>
      <c r="I125" s="384"/>
      <c r="J125" s="384"/>
      <c r="K125" s="384"/>
      <c r="L125" s="384"/>
      <c r="M125" s="384"/>
      <c r="N125" s="384"/>
      <c r="O125" s="402"/>
      <c r="Q125" s="383"/>
      <c r="R125" s="396"/>
      <c r="S125" s="396"/>
      <c r="T125" s="396"/>
      <c r="U125" s="396"/>
      <c r="V125" s="396"/>
      <c r="W125" s="396"/>
      <c r="X125" s="396"/>
      <c r="Y125" s="396"/>
      <c r="Z125" s="396"/>
      <c r="AA125" s="396"/>
      <c r="AB125" s="396"/>
      <c r="AC125" s="396"/>
      <c r="AD125" s="375"/>
      <c r="AE125" s="397"/>
      <c r="AF125" s="397"/>
      <c r="AG125" s="378"/>
      <c r="AH125" s="375"/>
      <c r="AI125" s="403"/>
      <c r="AJ125" s="383"/>
      <c r="AK125" s="383"/>
      <c r="AL125" s="383"/>
      <c r="AM125" s="392"/>
      <c r="AN125" s="404"/>
      <c r="AO125" s="404"/>
      <c r="AP125" s="404"/>
      <c r="AR125" s="394"/>
    </row>
    <row r="126" spans="1:44" s="433" customFormat="1">
      <c r="A126" s="424"/>
      <c r="B126" s="425"/>
      <c r="C126" s="426"/>
      <c r="D126" s="426"/>
      <c r="E126" s="426"/>
      <c r="F126" s="426"/>
      <c r="G126" s="427"/>
      <c r="H126" s="427"/>
      <c r="I126" s="427"/>
      <c r="J126" s="427"/>
      <c r="K126" s="427"/>
      <c r="L126" s="427"/>
      <c r="M126" s="427"/>
      <c r="N126" s="427"/>
      <c r="O126" s="426"/>
      <c r="P126" s="428"/>
      <c r="Q126" s="426"/>
      <c r="R126" s="429"/>
      <c r="S126" s="429"/>
      <c r="T126" s="429"/>
      <c r="U126" s="429"/>
      <c r="V126" s="429"/>
      <c r="W126" s="429"/>
      <c r="X126" s="429"/>
      <c r="Y126" s="429"/>
      <c r="Z126" s="429"/>
      <c r="AA126" s="429"/>
      <c r="AB126" s="429"/>
      <c r="AC126" s="429"/>
      <c r="AD126" s="427"/>
      <c r="AE126" s="426"/>
      <c r="AF126" s="426"/>
      <c r="AG126" s="427"/>
      <c r="AH126" s="427"/>
      <c r="AI126" s="427"/>
      <c r="AJ126" s="426"/>
      <c r="AK126" s="426"/>
      <c r="AL126" s="426"/>
      <c r="AM126" s="430"/>
      <c r="AN126" s="431"/>
      <c r="AO126" s="431"/>
      <c r="AP126" s="431"/>
      <c r="AQ126" s="428"/>
      <c r="AR126" s="432"/>
    </row>
    <row r="127" spans="1:44" s="433" customFormat="1">
      <c r="A127" s="424"/>
      <c r="B127" s="425"/>
      <c r="C127" s="426"/>
      <c r="D127" s="426"/>
      <c r="E127" s="426"/>
      <c r="F127" s="426"/>
      <c r="G127" s="427"/>
      <c r="H127" s="427"/>
      <c r="I127" s="427"/>
      <c r="J127" s="427"/>
      <c r="K127" s="427"/>
      <c r="L127" s="427"/>
      <c r="M127" s="427"/>
      <c r="N127" s="427"/>
      <c r="O127" s="426"/>
      <c r="P127" s="428"/>
      <c r="Q127" s="426"/>
      <c r="R127" s="429"/>
      <c r="S127" s="429"/>
      <c r="T127" s="429"/>
      <c r="U127" s="429"/>
      <c r="V127" s="429"/>
      <c r="W127" s="429"/>
      <c r="X127" s="429"/>
      <c r="Y127" s="429"/>
      <c r="Z127" s="429"/>
      <c r="AA127" s="429"/>
      <c r="AB127" s="429"/>
      <c r="AC127" s="429"/>
      <c r="AD127" s="427"/>
      <c r="AE127" s="426"/>
      <c r="AF127" s="426"/>
      <c r="AG127" s="427"/>
      <c r="AH127" s="427"/>
      <c r="AI127" s="427"/>
      <c r="AJ127" s="426"/>
      <c r="AK127" s="426"/>
      <c r="AL127" s="426"/>
      <c r="AM127" s="430"/>
      <c r="AN127" s="431"/>
      <c r="AO127" s="431"/>
      <c r="AP127" s="431"/>
      <c r="AQ127" s="428"/>
      <c r="AR127" s="432"/>
    </row>
    <row r="128" spans="1:44" s="393" customFormat="1">
      <c r="A128" s="400"/>
      <c r="B128" s="401"/>
      <c r="C128" s="383"/>
      <c r="D128" s="383"/>
      <c r="E128" s="383"/>
      <c r="F128" s="383"/>
      <c r="G128" s="384"/>
      <c r="H128" s="384"/>
      <c r="I128" s="384"/>
      <c r="J128" s="384"/>
      <c r="K128" s="384"/>
      <c r="L128" s="384"/>
      <c r="M128" s="384"/>
      <c r="N128" s="384"/>
      <c r="O128" s="402"/>
      <c r="Q128" s="383"/>
      <c r="R128" s="396"/>
      <c r="S128" s="396"/>
      <c r="T128" s="396"/>
      <c r="U128" s="396"/>
      <c r="V128" s="396"/>
      <c r="W128" s="396"/>
      <c r="X128" s="396"/>
      <c r="Y128" s="396"/>
      <c r="Z128" s="396"/>
      <c r="AA128" s="396"/>
      <c r="AB128" s="396"/>
      <c r="AC128" s="396"/>
      <c r="AD128" s="375"/>
      <c r="AE128" s="397"/>
      <c r="AF128" s="397"/>
      <c r="AG128" s="378"/>
      <c r="AH128" s="375"/>
      <c r="AI128" s="403"/>
      <c r="AJ128" s="383"/>
      <c r="AK128" s="383"/>
      <c r="AL128" s="383"/>
      <c r="AM128" s="392"/>
      <c r="AN128" s="404"/>
      <c r="AO128" s="404"/>
      <c r="AP128" s="404"/>
      <c r="AR128" s="394"/>
    </row>
    <row r="129" spans="1:44" s="393" customFormat="1">
      <c r="A129" s="400"/>
      <c r="B129" s="401"/>
      <c r="C129" s="383"/>
      <c r="D129" s="383"/>
      <c r="E129" s="383"/>
      <c r="F129" s="383"/>
      <c r="G129" s="384"/>
      <c r="H129" s="384"/>
      <c r="I129" s="384"/>
      <c r="J129" s="384"/>
      <c r="K129" s="384"/>
      <c r="L129" s="384"/>
      <c r="M129" s="384"/>
      <c r="N129" s="384"/>
      <c r="O129" s="402"/>
      <c r="Q129" s="383"/>
      <c r="R129" s="396"/>
      <c r="S129" s="396"/>
      <c r="T129" s="396"/>
      <c r="U129" s="396"/>
      <c r="V129" s="396"/>
      <c r="W129" s="396"/>
      <c r="X129" s="396"/>
      <c r="Y129" s="396"/>
      <c r="Z129" s="396"/>
      <c r="AA129" s="396"/>
      <c r="AB129" s="396"/>
      <c r="AC129" s="396"/>
      <c r="AD129" s="375"/>
      <c r="AE129" s="397"/>
      <c r="AF129" s="397"/>
      <c r="AG129" s="378"/>
      <c r="AH129" s="375"/>
      <c r="AI129" s="403"/>
      <c r="AJ129" s="383"/>
      <c r="AK129" s="383"/>
      <c r="AL129" s="383"/>
      <c r="AM129" s="392"/>
      <c r="AN129" s="404"/>
      <c r="AO129" s="404"/>
      <c r="AP129" s="404"/>
      <c r="AR129" s="394"/>
    </row>
    <row r="130" spans="1:44" s="393" customFormat="1">
      <c r="A130" s="400"/>
      <c r="B130" s="401"/>
      <c r="C130" s="383"/>
      <c r="D130" s="383"/>
      <c r="E130" s="383"/>
      <c r="F130" s="383"/>
      <c r="G130" s="384"/>
      <c r="H130" s="384"/>
      <c r="I130" s="384"/>
      <c r="J130" s="384"/>
      <c r="K130" s="384"/>
      <c r="L130" s="384"/>
      <c r="M130" s="384"/>
      <c r="N130" s="384"/>
      <c r="O130" s="402"/>
      <c r="Q130" s="383"/>
      <c r="R130" s="396"/>
      <c r="S130" s="396"/>
      <c r="T130" s="396"/>
      <c r="U130" s="396"/>
      <c r="V130" s="396"/>
      <c r="W130" s="396"/>
      <c r="X130" s="396"/>
      <c r="Y130" s="396"/>
      <c r="Z130" s="396"/>
      <c r="AA130" s="396"/>
      <c r="AB130" s="396"/>
      <c r="AC130" s="396"/>
      <c r="AD130" s="375"/>
      <c r="AE130" s="397"/>
      <c r="AF130" s="397"/>
      <c r="AG130" s="378"/>
      <c r="AH130" s="375"/>
      <c r="AI130" s="403"/>
      <c r="AJ130" s="383"/>
      <c r="AK130" s="383"/>
      <c r="AL130" s="383"/>
      <c r="AM130" s="392"/>
      <c r="AN130" s="404"/>
      <c r="AO130" s="404"/>
      <c r="AP130" s="404"/>
      <c r="AR130" s="394"/>
    </row>
    <row r="131" spans="1:44" s="376" customFormat="1">
      <c r="A131" s="371"/>
      <c r="B131" s="372"/>
      <c r="C131" s="373"/>
      <c r="D131" s="373"/>
      <c r="E131" s="373"/>
      <c r="F131" s="373"/>
      <c r="G131" s="374"/>
      <c r="H131" s="374"/>
      <c r="I131" s="374"/>
      <c r="J131" s="374"/>
      <c r="K131" s="374"/>
      <c r="L131" s="374"/>
      <c r="M131" s="374"/>
      <c r="N131" s="374"/>
      <c r="O131" s="375"/>
      <c r="Q131" s="373"/>
      <c r="R131" s="377"/>
      <c r="S131" s="377"/>
      <c r="T131" s="377"/>
      <c r="U131" s="377"/>
      <c r="V131" s="377"/>
      <c r="W131" s="377"/>
      <c r="X131" s="377"/>
      <c r="Y131" s="377"/>
      <c r="Z131" s="377"/>
      <c r="AA131" s="377"/>
      <c r="AB131" s="377"/>
      <c r="AC131" s="377"/>
      <c r="AD131" s="374"/>
      <c r="AE131" s="373"/>
      <c r="AF131" s="373"/>
      <c r="AG131" s="378"/>
      <c r="AH131" s="374"/>
      <c r="AI131" s="374"/>
      <c r="AJ131" s="373"/>
      <c r="AK131" s="373"/>
      <c r="AL131" s="373"/>
      <c r="AM131" s="379"/>
      <c r="AN131" s="380"/>
      <c r="AO131" s="380"/>
      <c r="AP131" s="380"/>
      <c r="AR131" s="381"/>
    </row>
    <row r="132" spans="1:44" s="393" customFormat="1">
      <c r="A132" s="357"/>
      <c r="B132" s="382"/>
      <c r="C132" s="383"/>
      <c r="D132" s="383"/>
      <c r="E132" s="383"/>
      <c r="F132" s="383"/>
      <c r="G132" s="384"/>
      <c r="H132" s="385"/>
      <c r="I132" s="386"/>
      <c r="J132" s="386"/>
      <c r="K132" s="386"/>
      <c r="L132" s="386"/>
      <c r="M132" s="386"/>
      <c r="N132" s="386"/>
      <c r="O132" s="375"/>
      <c r="P132" s="387"/>
      <c r="Q132" s="386"/>
      <c r="R132" s="385"/>
      <c r="S132" s="388"/>
      <c r="T132" s="388"/>
      <c r="U132" s="388"/>
      <c r="V132" s="388"/>
      <c r="W132" s="388"/>
      <c r="X132" s="389"/>
      <c r="Y132" s="389"/>
      <c r="Z132" s="389"/>
      <c r="AA132" s="389"/>
      <c r="AB132" s="389"/>
      <c r="AC132" s="389"/>
      <c r="AD132" s="390"/>
      <c r="AE132" s="390"/>
      <c r="AF132" s="360"/>
      <c r="AG132" s="378"/>
      <c r="AH132" s="391"/>
      <c r="AI132" s="378"/>
      <c r="AJ132" s="508"/>
      <c r="AK132" s="356"/>
      <c r="AL132" s="356"/>
      <c r="AM132" s="392"/>
      <c r="AN132" s="358"/>
      <c r="AO132" s="358"/>
      <c r="AP132" s="356"/>
      <c r="AR132" s="394"/>
    </row>
    <row r="133" spans="1:44" s="393" customFormat="1">
      <c r="A133" s="357"/>
      <c r="B133" s="395"/>
      <c r="C133" s="383"/>
      <c r="D133" s="383"/>
      <c r="E133" s="383"/>
      <c r="F133" s="383"/>
      <c r="G133" s="384"/>
      <c r="H133" s="385"/>
      <c r="I133" s="391"/>
      <c r="J133" s="385"/>
      <c r="K133" s="385"/>
      <c r="L133" s="385"/>
      <c r="M133" s="385"/>
      <c r="N133" s="385"/>
      <c r="O133" s="375"/>
      <c r="P133" s="387"/>
      <c r="Q133" s="385"/>
      <c r="R133" s="385"/>
      <c r="S133" s="396"/>
      <c r="T133" s="396"/>
      <c r="U133" s="396"/>
      <c r="V133" s="396"/>
      <c r="W133" s="396"/>
      <c r="X133" s="396"/>
      <c r="Y133" s="396"/>
      <c r="Z133" s="396"/>
      <c r="AA133" s="396"/>
      <c r="AB133" s="396"/>
      <c r="AC133" s="396"/>
      <c r="AD133" s="359"/>
      <c r="AE133" s="359"/>
      <c r="AF133" s="360"/>
      <c r="AG133" s="378"/>
      <c r="AH133" s="391"/>
      <c r="AI133" s="378"/>
      <c r="AJ133" s="356"/>
      <c r="AK133" s="356"/>
      <c r="AL133" s="356"/>
      <c r="AM133" s="392"/>
      <c r="AN133" s="358"/>
      <c r="AO133" s="358"/>
      <c r="AP133" s="356"/>
      <c r="AQ133" s="394"/>
      <c r="AR133" s="394"/>
    </row>
    <row r="134" spans="1:44" s="393" customFormat="1">
      <c r="A134" s="357"/>
      <c r="B134" s="395"/>
      <c r="C134" s="383"/>
      <c r="D134" s="383"/>
      <c r="E134" s="383"/>
      <c r="F134" s="383"/>
      <c r="G134" s="384"/>
      <c r="H134" s="391"/>
      <c r="I134" s="391"/>
      <c r="J134" s="391"/>
      <c r="K134" s="391"/>
      <c r="L134" s="386"/>
      <c r="M134" s="386"/>
      <c r="N134" s="386"/>
      <c r="O134" s="375"/>
      <c r="P134" s="387"/>
      <c r="Q134" s="397"/>
      <c r="R134" s="398"/>
      <c r="S134" s="396"/>
      <c r="T134" s="396"/>
      <c r="U134" s="396"/>
      <c r="V134" s="396"/>
      <c r="W134" s="396"/>
      <c r="X134" s="396"/>
      <c r="Y134" s="396"/>
      <c r="Z134" s="396"/>
      <c r="AA134" s="396"/>
      <c r="AB134" s="396"/>
      <c r="AC134" s="396"/>
      <c r="AD134" s="359"/>
      <c r="AE134" s="359"/>
      <c r="AF134" s="360"/>
      <c r="AG134" s="378"/>
      <c r="AH134" s="391"/>
      <c r="AI134" s="378"/>
      <c r="AJ134" s="356"/>
      <c r="AK134" s="356"/>
      <c r="AL134" s="356"/>
      <c r="AM134" s="392"/>
      <c r="AN134" s="358"/>
      <c r="AO134" s="358"/>
      <c r="AP134" s="356"/>
      <c r="AQ134" s="394"/>
      <c r="AR134" s="394"/>
    </row>
    <row r="135" spans="1:44" s="393" customFormat="1">
      <c r="A135" s="357"/>
      <c r="B135" s="492"/>
      <c r="C135" s="383"/>
      <c r="D135" s="383"/>
      <c r="E135" s="383"/>
      <c r="F135" s="383"/>
      <c r="G135" s="384"/>
      <c r="H135" s="391"/>
      <c r="I135" s="391"/>
      <c r="J135" s="391"/>
      <c r="K135" s="391"/>
      <c r="L135" s="391"/>
      <c r="M135" s="391"/>
      <c r="N135" s="391"/>
      <c r="O135" s="375"/>
      <c r="P135" s="387"/>
      <c r="Q135" s="397"/>
      <c r="R135" s="398"/>
      <c r="S135" s="396"/>
      <c r="T135" s="396"/>
      <c r="U135" s="396"/>
      <c r="V135" s="396"/>
      <c r="W135" s="396"/>
      <c r="X135" s="396"/>
      <c r="Y135" s="396"/>
      <c r="Z135" s="396"/>
      <c r="AA135" s="396"/>
      <c r="AB135" s="396"/>
      <c r="AC135" s="396"/>
      <c r="AD135" s="359"/>
      <c r="AE135" s="359"/>
      <c r="AF135" s="360"/>
      <c r="AG135" s="378"/>
      <c r="AH135" s="391"/>
      <c r="AI135" s="378"/>
      <c r="AJ135" s="356"/>
      <c r="AK135" s="356"/>
      <c r="AL135" s="356"/>
      <c r="AM135" s="392"/>
      <c r="AN135" s="358"/>
      <c r="AO135" s="358"/>
      <c r="AP135" s="356"/>
      <c r="AQ135" s="394"/>
      <c r="AR135" s="394"/>
    </row>
    <row r="136" spans="1:44" s="393" customFormat="1">
      <c r="A136" s="357"/>
      <c r="B136" s="399"/>
      <c r="C136" s="383"/>
      <c r="D136" s="383"/>
      <c r="E136" s="383"/>
      <c r="F136" s="383"/>
      <c r="G136" s="384"/>
      <c r="H136" s="385"/>
      <c r="I136" s="391"/>
      <c r="J136" s="391"/>
      <c r="K136" s="391"/>
      <c r="L136" s="391"/>
      <c r="M136" s="391"/>
      <c r="N136" s="391"/>
      <c r="O136" s="375"/>
      <c r="P136" s="387"/>
      <c r="Q136" s="397"/>
      <c r="R136" s="398"/>
      <c r="S136" s="396"/>
      <c r="T136" s="396"/>
      <c r="U136" s="396"/>
      <c r="V136" s="396"/>
      <c r="W136" s="396"/>
      <c r="X136" s="396"/>
      <c r="Y136" s="396"/>
      <c r="Z136" s="396"/>
      <c r="AA136" s="396"/>
      <c r="AB136" s="396"/>
      <c r="AC136" s="396"/>
      <c r="AD136" s="359"/>
      <c r="AE136" s="359"/>
      <c r="AF136" s="360"/>
      <c r="AG136" s="378"/>
      <c r="AH136" s="391"/>
      <c r="AI136" s="378"/>
      <c r="AJ136" s="356"/>
      <c r="AK136" s="356"/>
      <c r="AL136" s="356"/>
      <c r="AM136" s="392"/>
      <c r="AN136" s="358"/>
      <c r="AO136" s="358"/>
      <c r="AP136" s="356"/>
      <c r="AQ136" s="394"/>
      <c r="AR136" s="394"/>
    </row>
    <row r="137" spans="1:44" s="393" customFormat="1">
      <c r="A137" s="400"/>
      <c r="B137" s="401"/>
      <c r="C137" s="383"/>
      <c r="D137" s="383"/>
      <c r="E137" s="383"/>
      <c r="F137" s="383"/>
      <c r="G137" s="384"/>
      <c r="H137" s="384"/>
      <c r="I137" s="384"/>
      <c r="J137" s="384"/>
      <c r="K137" s="384"/>
      <c r="L137" s="384"/>
      <c r="M137" s="384"/>
      <c r="N137" s="384"/>
      <c r="O137" s="402"/>
      <c r="Q137" s="383"/>
      <c r="R137" s="396"/>
      <c r="S137" s="396"/>
      <c r="T137" s="396"/>
      <c r="U137" s="396"/>
      <c r="V137" s="396"/>
      <c r="W137" s="396"/>
      <c r="X137" s="396"/>
      <c r="Y137" s="396"/>
      <c r="Z137" s="396"/>
      <c r="AA137" s="396"/>
      <c r="AB137" s="396"/>
      <c r="AC137" s="396"/>
      <c r="AD137" s="375"/>
      <c r="AE137" s="397"/>
      <c r="AF137" s="397"/>
      <c r="AG137" s="378"/>
      <c r="AH137" s="375"/>
      <c r="AI137" s="403"/>
      <c r="AJ137" s="383"/>
      <c r="AK137" s="383"/>
      <c r="AL137" s="383"/>
      <c r="AM137" s="392"/>
      <c r="AN137" s="404"/>
      <c r="AO137" s="404"/>
      <c r="AP137" s="404"/>
      <c r="AQ137" s="394"/>
      <c r="AR137" s="394"/>
    </row>
    <row r="138" spans="1:44" s="393" customFormat="1">
      <c r="A138" s="400"/>
      <c r="B138" s="405"/>
      <c r="C138" s="373"/>
      <c r="D138" s="373"/>
      <c r="E138" s="373"/>
      <c r="F138" s="373"/>
      <c r="G138" s="374"/>
      <c r="I138" s="373"/>
      <c r="J138" s="373"/>
      <c r="K138" s="373"/>
      <c r="L138" s="373"/>
      <c r="M138" s="373"/>
      <c r="N138" s="373"/>
      <c r="O138" s="373"/>
      <c r="Q138" s="383"/>
      <c r="R138" s="396"/>
      <c r="S138" s="396"/>
      <c r="T138" s="396"/>
      <c r="U138" s="396"/>
      <c r="V138" s="396"/>
      <c r="W138" s="396"/>
      <c r="X138" s="396"/>
      <c r="Y138" s="396"/>
      <c r="Z138" s="396"/>
      <c r="AA138" s="396"/>
      <c r="AB138" s="396"/>
      <c r="AC138" s="396"/>
      <c r="AD138" s="375"/>
      <c r="AE138" s="397"/>
      <c r="AF138" s="397"/>
      <c r="AG138" s="378"/>
      <c r="AH138" s="375"/>
      <c r="AI138" s="403"/>
      <c r="AJ138" s="383"/>
      <c r="AK138" s="383"/>
      <c r="AL138" s="383"/>
      <c r="AM138" s="392"/>
      <c r="AN138" s="404"/>
      <c r="AO138" s="404"/>
      <c r="AP138" s="404"/>
      <c r="AQ138" s="394"/>
      <c r="AR138" s="394"/>
    </row>
    <row r="139" spans="1:44" s="376" customFormat="1">
      <c r="A139" s="371"/>
      <c r="B139" s="405"/>
      <c r="C139" s="373"/>
      <c r="D139" s="373"/>
      <c r="E139" s="373"/>
      <c r="F139" s="373"/>
      <c r="G139" s="373"/>
      <c r="H139" s="373"/>
      <c r="I139" s="373"/>
      <c r="J139" s="373"/>
      <c r="K139" s="373"/>
      <c r="L139" s="373"/>
      <c r="M139" s="373"/>
      <c r="N139" s="373"/>
      <c r="O139" s="373"/>
      <c r="Q139" s="373"/>
      <c r="R139" s="377"/>
      <c r="S139" s="377"/>
      <c r="T139" s="377"/>
      <c r="U139" s="377"/>
      <c r="V139" s="377"/>
      <c r="W139" s="377"/>
      <c r="X139" s="377"/>
      <c r="Y139" s="377"/>
      <c r="Z139" s="377"/>
      <c r="AA139" s="377"/>
      <c r="AB139" s="377"/>
      <c r="AC139" s="377"/>
      <c r="AD139" s="374"/>
      <c r="AE139" s="373"/>
      <c r="AF139" s="373"/>
      <c r="AG139" s="378"/>
      <c r="AH139" s="374"/>
      <c r="AI139" s="378"/>
      <c r="AJ139" s="373"/>
      <c r="AK139" s="373"/>
      <c r="AL139" s="373"/>
      <c r="AM139" s="379"/>
      <c r="AN139" s="380"/>
      <c r="AO139" s="380"/>
      <c r="AP139" s="380"/>
      <c r="AQ139" s="381"/>
      <c r="AR139" s="381"/>
    </row>
    <row r="140" spans="1:44" s="393" customFormat="1">
      <c r="A140" s="400"/>
      <c r="B140" s="405"/>
      <c r="C140" s="383"/>
      <c r="D140" s="383"/>
      <c r="E140" s="383"/>
      <c r="F140" s="383"/>
      <c r="G140" s="373"/>
      <c r="H140" s="373"/>
      <c r="I140" s="373"/>
      <c r="J140" s="373"/>
      <c r="K140" s="373"/>
      <c r="L140" s="373"/>
      <c r="M140" s="373"/>
      <c r="N140" s="373"/>
      <c r="O140" s="374"/>
      <c r="P140" s="376"/>
      <c r="Q140" s="373"/>
      <c r="R140" s="377"/>
      <c r="S140" s="377"/>
      <c r="T140" s="377"/>
      <c r="U140" s="377"/>
      <c r="V140" s="377"/>
      <c r="W140" s="377"/>
      <c r="X140" s="377"/>
      <c r="Y140" s="377"/>
      <c r="Z140" s="377"/>
      <c r="AA140" s="377"/>
      <c r="AB140" s="377"/>
      <c r="AC140" s="377"/>
      <c r="AD140" s="374"/>
      <c r="AE140" s="373"/>
      <c r="AF140" s="373"/>
      <c r="AG140" s="378"/>
      <c r="AH140" s="374"/>
      <c r="AI140" s="378"/>
      <c r="AJ140" s="383"/>
      <c r="AK140" s="383"/>
      <c r="AL140" s="383"/>
      <c r="AM140" s="392"/>
      <c r="AN140" s="404"/>
      <c r="AO140" s="404"/>
      <c r="AP140" s="404"/>
      <c r="AQ140" s="394"/>
      <c r="AR140" s="394"/>
    </row>
    <row r="141" spans="1:44" s="393" customFormat="1">
      <c r="A141" s="400"/>
      <c r="B141" s="405"/>
      <c r="C141" s="383"/>
      <c r="D141" s="383"/>
      <c r="E141" s="383"/>
      <c r="F141" s="383"/>
      <c r="G141" s="373"/>
      <c r="H141" s="373"/>
      <c r="I141" s="373"/>
      <c r="J141" s="373"/>
      <c r="K141" s="373"/>
      <c r="L141" s="373"/>
      <c r="M141" s="373"/>
      <c r="N141" s="373"/>
      <c r="O141" s="374"/>
      <c r="P141" s="376"/>
      <c r="Q141" s="373"/>
      <c r="R141" s="377"/>
      <c r="S141" s="377"/>
      <c r="T141" s="377"/>
      <c r="U141" s="377"/>
      <c r="V141" s="377"/>
      <c r="W141" s="377"/>
      <c r="X141" s="377"/>
      <c r="Y141" s="377"/>
      <c r="Z141" s="377"/>
      <c r="AA141" s="377"/>
      <c r="AB141" s="377"/>
      <c r="AC141" s="377"/>
      <c r="AD141" s="374"/>
      <c r="AE141" s="373"/>
      <c r="AF141" s="373"/>
      <c r="AG141" s="378"/>
      <c r="AH141" s="374"/>
      <c r="AI141" s="403"/>
      <c r="AJ141" s="383"/>
      <c r="AK141" s="383"/>
      <c r="AL141" s="383"/>
      <c r="AM141" s="392"/>
      <c r="AN141" s="404"/>
      <c r="AO141" s="404"/>
      <c r="AP141" s="404"/>
      <c r="AQ141" s="394"/>
      <c r="AR141" s="394"/>
    </row>
    <row r="142" spans="1:44" s="393" customFormat="1">
      <c r="A142" s="400"/>
      <c r="B142" s="405"/>
      <c r="C142" s="394"/>
      <c r="D142" s="394"/>
      <c r="E142" s="394"/>
      <c r="F142" s="394"/>
      <c r="G142" s="373"/>
      <c r="H142" s="373"/>
      <c r="I142" s="373"/>
      <c r="J142" s="373"/>
      <c r="K142" s="373"/>
      <c r="L142" s="373"/>
      <c r="M142" s="373"/>
      <c r="N142" s="383"/>
      <c r="O142" s="402"/>
      <c r="Q142" s="383"/>
      <c r="R142" s="396"/>
      <c r="S142" s="396"/>
      <c r="T142" s="396"/>
      <c r="U142" s="396"/>
      <c r="V142" s="396"/>
      <c r="W142" s="396"/>
      <c r="X142" s="396"/>
      <c r="Y142" s="396"/>
      <c r="Z142" s="396"/>
      <c r="AA142" s="396"/>
      <c r="AB142" s="396"/>
      <c r="AC142" s="396"/>
      <c r="AD142" s="375"/>
      <c r="AE142" s="397"/>
      <c r="AF142" s="397"/>
      <c r="AG142" s="378"/>
      <c r="AH142" s="375"/>
      <c r="AI142" s="403"/>
      <c r="AJ142" s="383"/>
      <c r="AK142" s="383"/>
      <c r="AL142" s="383"/>
      <c r="AM142" s="392"/>
      <c r="AN142" s="404"/>
      <c r="AO142" s="404"/>
      <c r="AP142" s="404"/>
      <c r="AQ142" s="394"/>
      <c r="AR142" s="394"/>
    </row>
    <row r="143" spans="1:44" s="393" customFormat="1">
      <c r="A143" s="400"/>
      <c r="B143" s="405"/>
      <c r="G143" s="373"/>
      <c r="H143" s="373"/>
      <c r="I143" s="373"/>
      <c r="J143" s="373"/>
      <c r="K143" s="373"/>
      <c r="L143" s="373"/>
      <c r="M143" s="373"/>
      <c r="N143" s="383"/>
      <c r="O143" s="402"/>
      <c r="Q143" s="383"/>
      <c r="R143" s="396"/>
      <c r="S143" s="396"/>
      <c r="T143" s="396"/>
      <c r="U143" s="396"/>
      <c r="V143" s="396"/>
      <c r="W143" s="396"/>
      <c r="X143" s="396"/>
      <c r="Y143" s="396"/>
      <c r="Z143" s="396"/>
      <c r="AA143" s="396"/>
      <c r="AB143" s="396"/>
      <c r="AC143" s="396"/>
      <c r="AD143" s="375"/>
      <c r="AE143" s="397"/>
      <c r="AF143" s="397"/>
      <c r="AG143" s="378"/>
      <c r="AH143" s="375"/>
      <c r="AI143" s="403"/>
      <c r="AJ143" s="383"/>
      <c r="AK143" s="383"/>
      <c r="AL143" s="383"/>
      <c r="AM143" s="392"/>
      <c r="AN143" s="404"/>
      <c r="AO143" s="404"/>
      <c r="AP143" s="404"/>
      <c r="AQ143" s="394"/>
      <c r="AR143" s="394"/>
    </row>
    <row r="144" spans="1:44" s="393" customFormat="1">
      <c r="A144" s="400"/>
      <c r="B144" s="405"/>
      <c r="C144" s="394"/>
      <c r="D144" s="394"/>
      <c r="E144" s="394"/>
      <c r="F144" s="394"/>
      <c r="G144" s="373"/>
      <c r="H144" s="373"/>
      <c r="I144" s="373"/>
      <c r="J144" s="373"/>
      <c r="K144" s="373"/>
      <c r="L144" s="373"/>
      <c r="M144" s="373"/>
      <c r="N144" s="383"/>
      <c r="O144" s="402"/>
      <c r="Q144" s="383"/>
      <c r="R144" s="396"/>
      <c r="S144" s="396"/>
      <c r="T144" s="396"/>
      <c r="U144" s="396"/>
      <c r="V144" s="396"/>
      <c r="W144" s="396"/>
      <c r="X144" s="396"/>
      <c r="Y144" s="396"/>
      <c r="Z144" s="396"/>
      <c r="AA144" s="396"/>
      <c r="AB144" s="396"/>
      <c r="AC144" s="396"/>
      <c r="AD144" s="375"/>
      <c r="AE144" s="397"/>
      <c r="AF144" s="397"/>
      <c r="AG144" s="378"/>
      <c r="AH144" s="375"/>
      <c r="AI144" s="403"/>
      <c r="AJ144" s="383"/>
      <c r="AK144" s="383"/>
      <c r="AL144" s="383"/>
      <c r="AM144" s="392"/>
      <c r="AN144" s="404"/>
      <c r="AO144" s="404"/>
      <c r="AP144" s="404"/>
      <c r="AQ144" s="394"/>
      <c r="AR144" s="394"/>
    </row>
    <row r="145" spans="1:44" s="393" customFormat="1">
      <c r="A145" s="400"/>
      <c r="B145" s="405"/>
      <c r="C145" s="394"/>
      <c r="D145" s="394"/>
      <c r="E145" s="394"/>
      <c r="F145" s="394"/>
      <c r="G145" s="373"/>
      <c r="H145" s="373"/>
      <c r="I145" s="373"/>
      <c r="J145" s="373"/>
      <c r="K145" s="373"/>
      <c r="L145" s="373"/>
      <c r="M145" s="373"/>
      <c r="N145" s="383"/>
      <c r="O145" s="402"/>
      <c r="Q145" s="383"/>
      <c r="R145" s="396"/>
      <c r="S145" s="396"/>
      <c r="T145" s="396"/>
      <c r="U145" s="396"/>
      <c r="V145" s="396"/>
      <c r="W145" s="396"/>
      <c r="X145" s="396"/>
      <c r="Y145" s="396"/>
      <c r="Z145" s="396"/>
      <c r="AA145" s="396"/>
      <c r="AB145" s="396"/>
      <c r="AC145" s="396"/>
      <c r="AD145" s="375"/>
      <c r="AE145" s="397"/>
      <c r="AF145" s="397"/>
      <c r="AG145" s="378"/>
      <c r="AH145" s="375"/>
      <c r="AI145" s="403"/>
      <c r="AJ145" s="383"/>
      <c r="AK145" s="383"/>
      <c r="AL145" s="383"/>
      <c r="AM145" s="392"/>
      <c r="AN145" s="404"/>
      <c r="AO145" s="404"/>
      <c r="AP145" s="404"/>
      <c r="AQ145" s="394"/>
      <c r="AR145" s="394"/>
    </row>
    <row r="146" spans="1:44" s="393" customFormat="1">
      <c r="A146" s="400"/>
      <c r="B146" s="405"/>
      <c r="C146" s="394"/>
      <c r="D146" s="394"/>
      <c r="E146" s="394"/>
      <c r="F146" s="394"/>
      <c r="G146" s="373"/>
      <c r="H146" s="373"/>
      <c r="I146" s="373"/>
      <c r="J146" s="373"/>
      <c r="K146" s="373"/>
      <c r="L146" s="373"/>
      <c r="M146" s="373"/>
      <c r="N146" s="383"/>
      <c r="O146" s="402"/>
      <c r="Q146" s="383"/>
      <c r="R146" s="396"/>
      <c r="S146" s="396"/>
      <c r="T146" s="396"/>
      <c r="U146" s="396"/>
      <c r="V146" s="396"/>
      <c r="W146" s="396"/>
      <c r="X146" s="396"/>
      <c r="Y146" s="396"/>
      <c r="Z146" s="396"/>
      <c r="AA146" s="396"/>
      <c r="AB146" s="396"/>
      <c r="AC146" s="396"/>
      <c r="AD146" s="375"/>
      <c r="AE146" s="397"/>
      <c r="AF146" s="397"/>
      <c r="AG146" s="378"/>
      <c r="AH146" s="375"/>
      <c r="AI146" s="403"/>
      <c r="AJ146" s="383"/>
      <c r="AK146" s="383"/>
      <c r="AL146" s="383"/>
      <c r="AM146" s="392"/>
      <c r="AN146" s="404"/>
      <c r="AO146" s="404"/>
      <c r="AP146" s="404"/>
      <c r="AQ146" s="394"/>
      <c r="AR146" s="394"/>
    </row>
    <row r="147" spans="1:44" s="393" customFormat="1">
      <c r="A147" s="400"/>
      <c r="B147" s="405"/>
      <c r="C147" s="394"/>
      <c r="D147" s="394"/>
      <c r="E147" s="394"/>
      <c r="F147" s="394"/>
      <c r="G147" s="373"/>
      <c r="H147" s="373"/>
      <c r="I147" s="373"/>
      <c r="J147" s="373"/>
      <c r="K147" s="373"/>
      <c r="L147" s="373"/>
      <c r="M147" s="373"/>
      <c r="N147" s="383"/>
      <c r="O147" s="402"/>
      <c r="Q147" s="383"/>
      <c r="R147" s="396"/>
      <c r="S147" s="396"/>
      <c r="T147" s="396"/>
      <c r="U147" s="396"/>
      <c r="V147" s="396"/>
      <c r="W147" s="396"/>
      <c r="X147" s="396"/>
      <c r="Y147" s="396"/>
      <c r="Z147" s="396"/>
      <c r="AA147" s="396"/>
      <c r="AB147" s="396"/>
      <c r="AC147" s="396"/>
      <c r="AD147" s="375"/>
      <c r="AE147" s="397"/>
      <c r="AF147" s="397"/>
      <c r="AG147" s="378"/>
      <c r="AH147" s="375"/>
      <c r="AI147" s="403"/>
      <c r="AJ147" s="383"/>
      <c r="AK147" s="383"/>
      <c r="AL147" s="383"/>
      <c r="AM147" s="392"/>
      <c r="AN147" s="404"/>
      <c r="AO147" s="404"/>
      <c r="AP147" s="404"/>
      <c r="AQ147" s="394"/>
      <c r="AR147" s="394"/>
    </row>
    <row r="148" spans="1:44" s="394" customFormat="1">
      <c r="A148" s="400"/>
      <c r="B148" s="405"/>
      <c r="G148" s="373"/>
      <c r="H148" s="373"/>
      <c r="I148" s="373"/>
      <c r="J148" s="373"/>
      <c r="K148" s="373"/>
      <c r="L148" s="373"/>
      <c r="M148" s="373"/>
      <c r="N148" s="383"/>
      <c r="O148" s="402"/>
      <c r="P148" s="393"/>
      <c r="Q148" s="383"/>
      <c r="R148" s="396"/>
      <c r="S148" s="396"/>
      <c r="T148" s="396"/>
      <c r="U148" s="396"/>
      <c r="V148" s="396"/>
      <c r="W148" s="396"/>
      <c r="X148" s="396"/>
      <c r="Y148" s="396"/>
      <c r="Z148" s="396"/>
      <c r="AA148" s="396"/>
      <c r="AB148" s="396"/>
      <c r="AC148" s="396"/>
      <c r="AD148" s="375"/>
      <c r="AE148" s="397"/>
      <c r="AF148" s="397"/>
      <c r="AG148" s="378"/>
      <c r="AH148" s="375"/>
      <c r="AI148" s="403"/>
      <c r="AJ148" s="383"/>
      <c r="AK148" s="383"/>
      <c r="AL148" s="383"/>
      <c r="AM148" s="392"/>
      <c r="AN148" s="404"/>
      <c r="AO148" s="404"/>
      <c r="AP148" s="404"/>
    </row>
    <row r="150" spans="1:44" ht="14.4" customHeight="1"/>
    <row r="151" spans="1:44" s="376" customFormat="1">
      <c r="A151" s="371"/>
      <c r="B151" s="458"/>
      <c r="C151" s="381"/>
      <c r="D151" s="381"/>
      <c r="E151" s="459"/>
      <c r="F151" s="459"/>
      <c r="G151" s="459"/>
      <c r="H151" s="460"/>
      <c r="I151" s="459"/>
      <c r="J151" s="373"/>
      <c r="K151" s="374"/>
      <c r="L151" s="373"/>
      <c r="M151" s="374"/>
      <c r="N151" s="374"/>
      <c r="O151" s="374"/>
      <c r="P151" s="457"/>
      <c r="Q151" s="373"/>
      <c r="R151" s="377"/>
      <c r="S151" s="377"/>
      <c r="T151" s="377"/>
      <c r="U151" s="377"/>
      <c r="V151" s="377"/>
      <c r="W151" s="377"/>
      <c r="X151" s="377"/>
      <c r="Y151" s="377"/>
      <c r="Z151" s="377"/>
      <c r="AA151" s="377"/>
      <c r="AB151" s="377"/>
      <c r="AC151" s="377"/>
      <c r="AD151" s="374"/>
      <c r="AE151" s="373"/>
      <c r="AF151" s="373"/>
      <c r="AG151" s="374"/>
      <c r="AH151" s="374"/>
      <c r="AI151" s="374"/>
      <c r="AJ151" s="373"/>
      <c r="AK151" s="373"/>
      <c r="AL151" s="373"/>
      <c r="AM151" s="379"/>
      <c r="AN151" s="380"/>
      <c r="AO151" s="380"/>
      <c r="AP151" s="380"/>
      <c r="AQ151" s="381"/>
      <c r="AR151" s="381"/>
    </row>
    <row r="152" spans="1:44" s="467" customFormat="1">
      <c r="A152" s="461"/>
      <c r="B152" s="462"/>
      <c r="C152" s="463"/>
      <c r="D152" s="463"/>
      <c r="E152" s="463"/>
      <c r="F152" s="463"/>
      <c r="G152" s="421"/>
      <c r="H152" s="421"/>
      <c r="I152" s="421"/>
      <c r="J152" s="421"/>
      <c r="K152" s="421"/>
      <c r="L152" s="421"/>
      <c r="M152" s="421"/>
      <c r="N152" s="421"/>
      <c r="O152" s="421"/>
      <c r="P152" s="421"/>
      <c r="Q152" s="421"/>
      <c r="R152" s="418"/>
      <c r="S152" s="418"/>
      <c r="T152" s="418"/>
      <c r="U152" s="418"/>
      <c r="V152" s="418"/>
      <c r="W152" s="418"/>
      <c r="X152" s="418"/>
      <c r="Y152" s="418"/>
      <c r="Z152" s="418"/>
      <c r="AA152" s="418"/>
      <c r="AB152" s="418"/>
      <c r="AC152" s="418"/>
      <c r="AD152" s="421"/>
      <c r="AE152" s="463"/>
      <c r="AF152" s="463"/>
      <c r="AG152" s="418"/>
      <c r="AH152" s="421"/>
      <c r="AI152" s="418"/>
      <c r="AJ152" s="421"/>
      <c r="AK152" s="421"/>
      <c r="AL152" s="463"/>
      <c r="AM152" s="464"/>
      <c r="AN152" s="465"/>
      <c r="AO152" s="465"/>
      <c r="AP152" s="465"/>
      <c r="AQ152" s="463"/>
      <c r="AR152" s="466"/>
    </row>
    <row r="153" spans="1:44" s="467" customFormat="1">
      <c r="A153" s="461"/>
      <c r="B153" s="462"/>
      <c r="C153" s="463"/>
      <c r="D153" s="463"/>
      <c r="E153" s="463"/>
      <c r="F153" s="463"/>
      <c r="G153" s="421"/>
      <c r="H153" s="421"/>
      <c r="I153" s="421"/>
      <c r="J153" s="421"/>
      <c r="K153" s="421"/>
      <c r="L153" s="421"/>
      <c r="M153" s="421"/>
      <c r="N153" s="421"/>
      <c r="O153" s="421"/>
      <c r="P153" s="421"/>
      <c r="Q153" s="421"/>
      <c r="R153" s="418"/>
      <c r="S153" s="418"/>
      <c r="T153" s="418"/>
      <c r="U153" s="418"/>
      <c r="V153" s="418"/>
      <c r="W153" s="418"/>
      <c r="X153" s="418"/>
      <c r="Y153" s="418"/>
      <c r="Z153" s="418"/>
      <c r="AA153" s="418"/>
      <c r="AB153" s="418"/>
      <c r="AC153" s="418"/>
      <c r="AD153" s="421"/>
      <c r="AE153" s="463"/>
      <c r="AF153" s="463"/>
      <c r="AG153" s="418"/>
      <c r="AH153" s="421"/>
      <c r="AI153" s="418"/>
      <c r="AJ153" s="421"/>
      <c r="AK153" s="421"/>
      <c r="AL153" s="463"/>
      <c r="AM153" s="464"/>
      <c r="AN153" s="465"/>
      <c r="AO153" s="465"/>
      <c r="AP153" s="465"/>
      <c r="AQ153" s="463"/>
      <c r="AR153" s="466"/>
    </row>
    <row r="154" spans="1:44" s="393" customFormat="1">
      <c r="A154" s="400"/>
      <c r="B154" s="458"/>
      <c r="C154" s="394"/>
      <c r="D154" s="394"/>
      <c r="E154" s="459"/>
      <c r="F154" s="459"/>
      <c r="G154" s="459"/>
      <c r="H154" s="460"/>
      <c r="I154" s="459"/>
      <c r="J154" s="383"/>
      <c r="K154" s="384"/>
      <c r="L154" s="383"/>
      <c r="M154" s="384"/>
      <c r="N154" s="384"/>
      <c r="O154" s="402"/>
      <c r="P154" s="417"/>
      <c r="Q154" s="383"/>
      <c r="R154" s="396"/>
      <c r="S154" s="396"/>
      <c r="T154" s="396"/>
      <c r="U154" s="396"/>
      <c r="V154" s="396"/>
      <c r="W154" s="396"/>
      <c r="X154" s="396"/>
      <c r="Y154" s="396"/>
      <c r="Z154" s="396"/>
      <c r="AA154" s="396"/>
      <c r="AB154" s="396"/>
      <c r="AC154" s="396"/>
      <c r="AD154" s="375"/>
      <c r="AE154" s="397"/>
      <c r="AF154" s="397"/>
      <c r="AG154" s="375"/>
      <c r="AH154" s="375"/>
      <c r="AI154" s="403"/>
      <c r="AJ154" s="383"/>
      <c r="AK154" s="383"/>
      <c r="AL154" s="383"/>
      <c r="AM154" s="392"/>
      <c r="AN154" s="404"/>
      <c r="AO154" s="404"/>
      <c r="AP154" s="404"/>
      <c r="AQ154" s="394"/>
      <c r="AR154" s="394"/>
    </row>
    <row r="155" spans="1:44" s="376" customFormat="1">
      <c r="A155" s="371"/>
      <c r="B155" s="458"/>
      <c r="C155" s="381"/>
      <c r="D155" s="381"/>
      <c r="E155" s="459"/>
      <c r="F155" s="459"/>
      <c r="G155" s="459"/>
      <c r="H155" s="460"/>
      <c r="I155" s="459"/>
      <c r="J155" s="373"/>
      <c r="K155" s="374"/>
      <c r="L155" s="373"/>
      <c r="M155" s="374"/>
      <c r="N155" s="374"/>
      <c r="O155" s="374"/>
      <c r="P155" s="457"/>
      <c r="Q155" s="373"/>
      <c r="R155" s="377"/>
      <c r="S155" s="377"/>
      <c r="T155" s="377"/>
      <c r="U155" s="377"/>
      <c r="V155" s="377"/>
      <c r="W155" s="377"/>
      <c r="X155" s="377"/>
      <c r="Y155" s="377"/>
      <c r="Z155" s="377"/>
      <c r="AA155" s="377"/>
      <c r="AB155" s="377"/>
      <c r="AC155" s="377"/>
      <c r="AD155" s="374"/>
      <c r="AE155" s="373"/>
      <c r="AF155" s="373"/>
      <c r="AG155" s="374"/>
      <c r="AH155" s="374"/>
      <c r="AI155" s="374"/>
      <c r="AJ155" s="373"/>
      <c r="AK155" s="373"/>
      <c r="AL155" s="373"/>
      <c r="AM155" s="379"/>
      <c r="AN155" s="380"/>
      <c r="AO155" s="380"/>
      <c r="AP155" s="380"/>
      <c r="AQ155" s="381"/>
      <c r="AR155" s="381"/>
    </row>
    <row r="156" spans="1:44" s="467" customFormat="1">
      <c r="A156" s="461"/>
      <c r="B156" s="462"/>
      <c r="C156" s="463"/>
      <c r="D156" s="463"/>
      <c r="E156" s="463"/>
      <c r="F156" s="463"/>
      <c r="G156" s="421"/>
      <c r="H156" s="421"/>
      <c r="I156" s="421"/>
      <c r="J156" s="421"/>
      <c r="K156" s="421"/>
      <c r="L156" s="421"/>
      <c r="M156" s="421"/>
      <c r="N156" s="421"/>
      <c r="O156" s="421"/>
      <c r="P156" s="421"/>
      <c r="Q156" s="421"/>
      <c r="R156" s="418"/>
      <c r="S156" s="418"/>
      <c r="T156" s="418"/>
      <c r="U156" s="418"/>
      <c r="V156" s="418"/>
      <c r="W156" s="418"/>
      <c r="X156" s="418"/>
      <c r="Y156" s="418"/>
      <c r="Z156" s="418"/>
      <c r="AA156" s="418"/>
      <c r="AB156" s="418"/>
      <c r="AC156" s="418"/>
      <c r="AD156" s="421"/>
      <c r="AE156" s="463"/>
      <c r="AF156" s="463"/>
      <c r="AG156" s="418"/>
      <c r="AH156" s="421"/>
      <c r="AI156" s="418"/>
      <c r="AJ156" s="421"/>
      <c r="AK156" s="421"/>
      <c r="AL156" s="463"/>
      <c r="AM156" s="464"/>
      <c r="AN156" s="465"/>
      <c r="AO156" s="465"/>
      <c r="AP156" s="465"/>
      <c r="AQ156" s="463"/>
      <c r="AR156" s="466"/>
    </row>
  </sheetData>
  <phoneticPr fontId="0" type="noConversion"/>
  <pageMargins left="0.78740157499999996" right="0.78740157499999996" top="0.984251969" bottom="0.984251969"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Sheet3"/>
  <dimension ref="A1:EA39"/>
  <sheetViews>
    <sheetView zoomScale="85" workbookViewId="0">
      <pane xSplit="2" ySplit="1" topLeftCell="C2" activePane="bottomRight" state="frozen"/>
      <selection pane="topRight" activeCell="C1" sqref="C1"/>
      <selection pane="bottomLeft" activeCell="A2" sqref="A2"/>
      <selection pane="bottomRight" activeCell="G41" sqref="G41"/>
    </sheetView>
  </sheetViews>
  <sheetFormatPr baseColWidth="10" defaultColWidth="9.109375" defaultRowHeight="13.2"/>
  <cols>
    <col min="1" max="1" width="2" style="38" customWidth="1"/>
    <col min="2" max="2" width="24.109375" style="73" customWidth="1"/>
    <col min="3" max="4" width="11.5546875" style="57" customWidth="1"/>
    <col min="5" max="5" width="11.5546875" style="58" customWidth="1"/>
    <col min="6" max="7" width="10.109375" style="59" customWidth="1"/>
    <col min="8" max="9" width="10.109375" style="60" customWidth="1"/>
    <col min="10" max="11" width="10.109375" style="61" customWidth="1"/>
    <col min="12" max="13" width="10.109375" style="62" customWidth="1"/>
    <col min="14" max="15" width="10.109375" style="63" customWidth="1"/>
    <col min="16" max="16" width="14.109375" style="64" customWidth="1"/>
    <col min="17" max="17" width="14.109375" style="198" customWidth="1"/>
    <col min="18" max="18" width="9.5546875" style="65" customWidth="1"/>
    <col min="19" max="19" width="9.109375" style="203" customWidth="1"/>
    <col min="20" max="20" width="9.109375" style="14" customWidth="1"/>
    <col min="21" max="21" width="9.109375" style="12" customWidth="1"/>
    <col min="22" max="23" width="9.109375" style="67" customWidth="1"/>
    <col min="24" max="25" width="9.109375" style="38" customWidth="1"/>
    <col min="26" max="27" width="9.109375" style="70" customWidth="1"/>
    <col min="28" max="29" width="9.109375" style="58" customWidth="1"/>
  </cols>
  <sheetData>
    <row r="1" spans="1:131" s="55" customFormat="1" ht="24.6">
      <c r="B1" s="53" t="s">
        <v>63</v>
      </c>
      <c r="K1" s="493" t="s">
        <v>184</v>
      </c>
      <c r="Q1" s="42"/>
      <c r="R1" s="518"/>
      <c r="S1" s="519"/>
      <c r="T1" s="42"/>
    </row>
    <row r="2" spans="1:131" ht="17.399999999999999">
      <c r="C2" s="251" t="s">
        <v>149</v>
      </c>
      <c r="E2" s="57"/>
      <c r="F2" s="182"/>
      <c r="G2" s="250" t="s">
        <v>152</v>
      </c>
      <c r="H2" s="182"/>
      <c r="I2" s="182"/>
      <c r="J2" s="250" t="s">
        <v>152</v>
      </c>
      <c r="K2" s="182"/>
      <c r="L2" s="182"/>
      <c r="M2" s="250" t="s">
        <v>152</v>
      </c>
      <c r="N2" s="182"/>
      <c r="O2" s="182"/>
      <c r="P2" s="250" t="s">
        <v>152</v>
      </c>
      <c r="Q2" s="196"/>
      <c r="R2" s="250"/>
      <c r="S2" s="250"/>
      <c r="T2" s="196"/>
      <c r="U2" s="182"/>
      <c r="V2" s="182"/>
      <c r="W2" s="182"/>
      <c r="X2" s="182"/>
      <c r="Y2" s="182"/>
      <c r="Z2" s="182"/>
      <c r="AA2" s="182"/>
      <c r="AB2" s="182"/>
      <c r="AC2" s="182"/>
    </row>
    <row r="3" spans="1:131" s="2" customFormat="1" ht="13.8" thickBot="1">
      <c r="A3" s="40"/>
      <c r="B3" s="74"/>
      <c r="C3" s="77" t="s">
        <v>153</v>
      </c>
      <c r="D3" s="77"/>
      <c r="E3" s="82"/>
      <c r="F3" s="75" t="s">
        <v>106</v>
      </c>
      <c r="G3" s="75"/>
      <c r="H3" s="76" t="s">
        <v>106</v>
      </c>
      <c r="I3" s="76"/>
      <c r="J3" s="77" t="s">
        <v>153</v>
      </c>
      <c r="K3" s="77"/>
      <c r="L3" s="78" t="s">
        <v>153</v>
      </c>
      <c r="M3" s="78"/>
      <c r="N3" s="79" t="s">
        <v>153</v>
      </c>
      <c r="O3" s="79"/>
      <c r="P3" s="80" t="s">
        <v>157</v>
      </c>
      <c r="Q3" s="155"/>
      <c r="R3" s="81"/>
      <c r="S3" s="156"/>
      <c r="T3" s="197"/>
      <c r="U3" s="183"/>
      <c r="V3" s="183"/>
      <c r="W3" s="183"/>
      <c r="X3" s="183"/>
      <c r="Y3" s="183"/>
      <c r="Z3" s="183"/>
      <c r="AA3" s="183"/>
      <c r="AB3" s="183"/>
      <c r="AC3" s="183"/>
    </row>
    <row r="4" spans="1:131" s="2" customFormat="1">
      <c r="A4" s="40"/>
      <c r="B4" s="74"/>
      <c r="C4" s="473" t="s">
        <v>154</v>
      </c>
      <c r="D4" s="473"/>
      <c r="E4" s="471"/>
      <c r="F4" s="472" t="s">
        <v>150</v>
      </c>
      <c r="G4" s="472"/>
      <c r="H4" s="470" t="s">
        <v>151</v>
      </c>
      <c r="I4" s="470"/>
      <c r="J4" s="473" t="s">
        <v>154</v>
      </c>
      <c r="K4" s="473"/>
      <c r="L4" s="474" t="s">
        <v>156</v>
      </c>
      <c r="M4" s="474"/>
      <c r="N4" s="475" t="s">
        <v>155</v>
      </c>
      <c r="O4" s="475"/>
      <c r="P4" s="476" t="s">
        <v>158</v>
      </c>
      <c r="Q4" s="477"/>
      <c r="R4" s="478"/>
      <c r="S4" s="479"/>
      <c r="T4" s="480"/>
      <c r="U4" s="481"/>
      <c r="V4" s="482"/>
      <c r="W4" s="482"/>
      <c r="X4" s="483"/>
      <c r="Y4" s="483"/>
      <c r="Z4" s="484"/>
      <c r="AA4" s="485"/>
      <c r="AB4" s="486"/>
      <c r="AC4" s="471"/>
    </row>
    <row r="5" spans="1:131">
      <c r="C5" s="152" t="s">
        <v>3</v>
      </c>
      <c r="D5" s="152" t="s">
        <v>4</v>
      </c>
      <c r="E5" s="83" t="s">
        <v>5</v>
      </c>
      <c r="F5" s="150" t="s">
        <v>3</v>
      </c>
      <c r="G5" s="150" t="s">
        <v>4</v>
      </c>
      <c r="H5" s="151" t="s">
        <v>3</v>
      </c>
      <c r="I5" s="151" t="s">
        <v>4</v>
      </c>
      <c r="J5" s="152" t="s">
        <v>3</v>
      </c>
      <c r="K5" s="152" t="s">
        <v>4</v>
      </c>
      <c r="L5" s="153" t="s">
        <v>3</v>
      </c>
      <c r="M5" s="153" t="s">
        <v>4</v>
      </c>
      <c r="N5" s="154" t="s">
        <v>3</v>
      </c>
      <c r="O5" s="154" t="s">
        <v>4</v>
      </c>
      <c r="P5" s="155" t="s">
        <v>3</v>
      </c>
      <c r="Q5" s="155" t="s">
        <v>4</v>
      </c>
      <c r="R5" s="156"/>
      <c r="S5" s="156"/>
      <c r="T5" s="157" t="s">
        <v>3</v>
      </c>
      <c r="U5" s="157" t="s">
        <v>4</v>
      </c>
      <c r="V5" s="158" t="s">
        <v>3</v>
      </c>
      <c r="W5" s="158" t="s">
        <v>4</v>
      </c>
      <c r="X5" s="41" t="s">
        <v>3</v>
      </c>
      <c r="Y5" s="41" t="s">
        <v>4</v>
      </c>
      <c r="Z5" s="159" t="s">
        <v>3</v>
      </c>
      <c r="AA5" s="159" t="s">
        <v>4</v>
      </c>
      <c r="AB5" s="83" t="s">
        <v>3</v>
      </c>
      <c r="AC5" s="83" t="s">
        <v>4</v>
      </c>
    </row>
    <row r="6" spans="1:131">
      <c r="B6" s="173" t="s">
        <v>33</v>
      </c>
      <c r="C6" s="179">
        <v>0</v>
      </c>
      <c r="D6" s="254">
        <v>100</v>
      </c>
      <c r="E6" s="174" t="s">
        <v>8</v>
      </c>
      <c r="F6" s="175">
        <v>0</v>
      </c>
      <c r="G6" s="252">
        <v>100</v>
      </c>
      <c r="H6" s="177">
        <v>0</v>
      </c>
      <c r="I6" s="253">
        <v>100</v>
      </c>
      <c r="J6" s="179">
        <v>0</v>
      </c>
      <c r="K6" s="254">
        <v>100</v>
      </c>
      <c r="L6" s="255">
        <v>0</v>
      </c>
      <c r="M6" s="255">
        <v>100</v>
      </c>
      <c r="N6" s="256">
        <v>0</v>
      </c>
      <c r="O6" s="256">
        <v>100</v>
      </c>
      <c r="P6" s="343">
        <v>0</v>
      </c>
      <c r="Q6" s="344">
        <v>100</v>
      </c>
      <c r="R6" s="202"/>
      <c r="S6" s="201"/>
      <c r="T6" s="204"/>
      <c r="U6" s="66"/>
      <c r="V6" s="206"/>
      <c r="W6" s="68"/>
      <c r="X6" s="69"/>
      <c r="Y6" s="69"/>
      <c r="Z6" s="71"/>
      <c r="AA6" s="71"/>
      <c r="AB6" s="72"/>
      <c r="AC6" s="72"/>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row>
    <row r="7" spans="1:131">
      <c r="B7" s="173" t="s">
        <v>36</v>
      </c>
      <c r="C7" s="179">
        <v>0</v>
      </c>
      <c r="D7" s="254">
        <v>12</v>
      </c>
      <c r="E7" s="174" t="s">
        <v>8</v>
      </c>
      <c r="F7" s="175">
        <v>0</v>
      </c>
      <c r="G7" s="252">
        <v>12</v>
      </c>
      <c r="H7" s="177">
        <v>0</v>
      </c>
      <c r="I7" s="253">
        <v>12</v>
      </c>
      <c r="J7" s="179">
        <v>0</v>
      </c>
      <c r="K7" s="254">
        <v>12</v>
      </c>
      <c r="L7" s="255">
        <v>0</v>
      </c>
      <c r="M7" s="255">
        <v>12</v>
      </c>
      <c r="N7" s="256">
        <v>0</v>
      </c>
      <c r="O7" s="256">
        <v>12</v>
      </c>
      <c r="P7" s="343">
        <v>0</v>
      </c>
      <c r="Q7" s="344">
        <v>12</v>
      </c>
      <c r="R7" s="202"/>
      <c r="S7" s="201"/>
      <c r="T7" s="205"/>
      <c r="U7" s="66"/>
      <c r="V7" s="206"/>
      <c r="W7" s="68"/>
      <c r="X7" s="207"/>
      <c r="Y7" s="69"/>
      <c r="Z7" s="208"/>
      <c r="AA7" s="71"/>
      <c r="AB7" s="209"/>
      <c r="AC7" s="72"/>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row>
    <row r="8" spans="1:131">
      <c r="B8" s="173" t="s">
        <v>37</v>
      </c>
      <c r="C8" s="179">
        <v>14</v>
      </c>
      <c r="D8" s="254">
        <v>16</v>
      </c>
      <c r="E8" s="174" t="s">
        <v>8</v>
      </c>
      <c r="F8" s="175">
        <v>15</v>
      </c>
      <c r="G8" s="252">
        <v>16.5</v>
      </c>
      <c r="H8" s="177">
        <v>15.5</v>
      </c>
      <c r="I8" s="253">
        <v>17</v>
      </c>
      <c r="J8" s="179">
        <v>14</v>
      </c>
      <c r="K8" s="254">
        <v>16</v>
      </c>
      <c r="L8" s="255">
        <v>17</v>
      </c>
      <c r="M8" s="255">
        <v>19</v>
      </c>
      <c r="N8" s="256">
        <v>16</v>
      </c>
      <c r="O8" s="256">
        <v>18</v>
      </c>
      <c r="P8" s="343">
        <v>16</v>
      </c>
      <c r="Q8" s="344">
        <v>18</v>
      </c>
      <c r="R8" s="202"/>
      <c r="S8" s="201"/>
      <c r="T8" s="205"/>
      <c r="U8" s="66"/>
      <c r="V8" s="206"/>
      <c r="W8" s="68"/>
      <c r="X8" s="207"/>
      <c r="Y8" s="69"/>
      <c r="Z8" s="208"/>
      <c r="AA8" s="71"/>
      <c r="AB8" s="209"/>
      <c r="AC8" s="72"/>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row>
    <row r="9" spans="1:131">
      <c r="B9" s="173" t="s">
        <v>38</v>
      </c>
      <c r="C9" s="179">
        <v>0</v>
      </c>
      <c r="D9" s="254">
        <v>3</v>
      </c>
      <c r="E9" s="174" t="s">
        <v>8</v>
      </c>
      <c r="F9" s="175">
        <v>2.5</v>
      </c>
      <c r="G9" s="252">
        <v>3.5</v>
      </c>
      <c r="H9" s="177">
        <v>0</v>
      </c>
      <c r="I9" s="253">
        <v>5</v>
      </c>
      <c r="J9" s="179">
        <v>0</v>
      </c>
      <c r="K9" s="254">
        <v>3</v>
      </c>
      <c r="L9" s="255">
        <v>3</v>
      </c>
      <c r="M9" s="255">
        <v>5</v>
      </c>
      <c r="N9" s="256">
        <v>2.5</v>
      </c>
      <c r="O9" s="256">
        <v>5</v>
      </c>
      <c r="P9" s="343">
        <v>0</v>
      </c>
      <c r="Q9" s="344">
        <v>5</v>
      </c>
      <c r="R9" s="202"/>
      <c r="S9" s="201"/>
      <c r="T9" s="205"/>
      <c r="U9" s="66"/>
      <c r="V9" s="206"/>
      <c r="W9" s="68"/>
      <c r="X9" s="207"/>
      <c r="Y9" s="69"/>
      <c r="Z9" s="208"/>
      <c r="AA9" s="71"/>
      <c r="AB9" s="209"/>
      <c r="AC9" s="72"/>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row>
    <row r="10" spans="1:131">
      <c r="B10" s="173" t="s">
        <v>39</v>
      </c>
      <c r="C10" s="179">
        <v>12.5</v>
      </c>
      <c r="D10" s="254">
        <v>17</v>
      </c>
      <c r="E10" s="174" t="s">
        <v>8</v>
      </c>
      <c r="F10" s="175">
        <v>16.5</v>
      </c>
      <c r="G10" s="252">
        <v>20</v>
      </c>
      <c r="H10" s="177">
        <v>15.5</v>
      </c>
      <c r="I10" s="253">
        <v>20</v>
      </c>
      <c r="J10" s="179">
        <v>12.5</v>
      </c>
      <c r="K10" s="254">
        <v>17</v>
      </c>
      <c r="L10" s="255">
        <v>12</v>
      </c>
      <c r="M10" s="255">
        <v>15</v>
      </c>
      <c r="N10" s="256">
        <v>12</v>
      </c>
      <c r="O10" s="256">
        <v>16</v>
      </c>
      <c r="P10" s="343">
        <v>14</v>
      </c>
      <c r="Q10" s="344">
        <v>18</v>
      </c>
      <c r="R10" s="202"/>
      <c r="S10" s="201"/>
      <c r="T10" s="205"/>
      <c r="U10" s="66"/>
      <c r="V10" s="206"/>
      <c r="W10" s="68"/>
      <c r="X10" s="207"/>
      <c r="Y10" s="69"/>
      <c r="Z10" s="208"/>
      <c r="AA10" s="71"/>
      <c r="AB10" s="209"/>
      <c r="AC10" s="72"/>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row>
    <row r="11" spans="1:131">
      <c r="B11" s="173" t="s">
        <v>34</v>
      </c>
      <c r="C11" s="179">
        <v>25</v>
      </c>
      <c r="D11" s="254">
        <v>35</v>
      </c>
      <c r="E11" s="174" t="s">
        <v>8</v>
      </c>
      <c r="F11" s="175">
        <v>32</v>
      </c>
      <c r="G11" s="252">
        <v>50</v>
      </c>
      <c r="H11" s="177">
        <v>31</v>
      </c>
      <c r="I11" s="253">
        <v>50</v>
      </c>
      <c r="J11" s="179">
        <v>25</v>
      </c>
      <c r="K11" s="254">
        <v>35</v>
      </c>
      <c r="L11" s="255">
        <v>25</v>
      </c>
      <c r="M11" s="255">
        <v>30</v>
      </c>
      <c r="N11" s="256">
        <v>25</v>
      </c>
      <c r="O11" s="256">
        <v>32</v>
      </c>
      <c r="P11" s="343">
        <v>25</v>
      </c>
      <c r="Q11" s="344">
        <v>50</v>
      </c>
      <c r="R11" s="202"/>
      <c r="S11" s="201"/>
      <c r="T11" s="205"/>
      <c r="U11" s="66"/>
      <c r="V11" s="206"/>
      <c r="W11" s="68"/>
      <c r="X11" s="207"/>
      <c r="Y11" s="69"/>
      <c r="Z11" s="208"/>
      <c r="AA11" s="71"/>
      <c r="AB11" s="209"/>
      <c r="AC11" s="72"/>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row>
    <row r="12" spans="1:131">
      <c r="B12" s="173" t="s">
        <v>35</v>
      </c>
      <c r="C12" s="179">
        <v>15</v>
      </c>
      <c r="D12" s="254">
        <v>22</v>
      </c>
      <c r="E12" s="174" t="s">
        <v>8</v>
      </c>
      <c r="F12" s="175">
        <v>19</v>
      </c>
      <c r="G12" s="252">
        <v>50</v>
      </c>
      <c r="H12" s="177">
        <v>17</v>
      </c>
      <c r="I12" s="253">
        <v>50</v>
      </c>
      <c r="J12" s="179">
        <v>15</v>
      </c>
      <c r="K12" s="254">
        <v>22</v>
      </c>
      <c r="L12" s="255">
        <v>14</v>
      </c>
      <c r="M12" s="255">
        <v>18</v>
      </c>
      <c r="N12" s="256">
        <v>15</v>
      </c>
      <c r="O12" s="256">
        <v>18</v>
      </c>
      <c r="P12" s="343">
        <v>18</v>
      </c>
      <c r="Q12" s="344">
        <v>50</v>
      </c>
      <c r="R12" s="202"/>
      <c r="S12" s="201"/>
      <c r="T12" s="205"/>
      <c r="U12" s="66"/>
      <c r="V12" s="206"/>
      <c r="W12" s="68"/>
      <c r="X12" s="207"/>
      <c r="Y12" s="69"/>
      <c r="Z12" s="208"/>
      <c r="AA12" s="71"/>
      <c r="AB12" s="209"/>
      <c r="AC12" s="72"/>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row>
    <row r="13" spans="1:131">
      <c r="B13" s="173" t="s">
        <v>40</v>
      </c>
      <c r="C13" s="179">
        <v>3</v>
      </c>
      <c r="D13" s="254">
        <v>7</v>
      </c>
      <c r="E13" s="174" t="s">
        <v>8</v>
      </c>
      <c r="F13" s="175">
        <v>5</v>
      </c>
      <c r="G13" s="252">
        <v>50</v>
      </c>
      <c r="H13" s="177">
        <v>4.5</v>
      </c>
      <c r="I13" s="253">
        <v>50</v>
      </c>
      <c r="J13" s="179">
        <v>3</v>
      </c>
      <c r="K13" s="254">
        <v>7</v>
      </c>
      <c r="L13" s="255">
        <v>3</v>
      </c>
      <c r="M13" s="255">
        <v>7</v>
      </c>
      <c r="N13" s="256">
        <v>3</v>
      </c>
      <c r="O13" s="256">
        <v>7</v>
      </c>
      <c r="P13" s="343">
        <v>4</v>
      </c>
      <c r="Q13" s="344">
        <v>8</v>
      </c>
      <c r="R13" s="202"/>
      <c r="S13" s="201"/>
      <c r="T13" s="205"/>
      <c r="U13" s="66"/>
      <c r="V13" s="206"/>
      <c r="W13" s="68"/>
      <c r="X13" s="207"/>
      <c r="Y13" s="69"/>
      <c r="Z13" s="208"/>
      <c r="AA13" s="71"/>
      <c r="AB13" s="209"/>
      <c r="AC13" s="72"/>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row>
    <row r="14" spans="1:131">
      <c r="B14" s="173" t="s">
        <v>64</v>
      </c>
      <c r="C14" s="179"/>
      <c r="D14" s="254">
        <v>50</v>
      </c>
      <c r="E14" s="174" t="s">
        <v>8</v>
      </c>
      <c r="F14" s="175"/>
      <c r="G14" s="252">
        <v>50</v>
      </c>
      <c r="H14" s="177">
        <v>12</v>
      </c>
      <c r="I14" s="253">
        <v>50</v>
      </c>
      <c r="J14" s="179"/>
      <c r="K14" s="254">
        <v>50</v>
      </c>
      <c r="L14" s="255"/>
      <c r="M14" s="255">
        <v>50</v>
      </c>
      <c r="N14" s="256"/>
      <c r="O14" s="256">
        <v>50</v>
      </c>
      <c r="P14" s="343"/>
      <c r="Q14" s="344">
        <v>50</v>
      </c>
      <c r="R14" s="202"/>
      <c r="S14" s="201"/>
      <c r="T14" s="205"/>
      <c r="U14" s="66"/>
      <c r="V14" s="206"/>
      <c r="W14" s="68"/>
      <c r="X14" s="207"/>
      <c r="Y14" s="69"/>
      <c r="Z14" s="208"/>
      <c r="AA14" s="71"/>
      <c r="AB14" s="209"/>
      <c r="AC14" s="72"/>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row>
    <row r="15" spans="1:131">
      <c r="B15" s="173" t="s">
        <v>107</v>
      </c>
      <c r="C15" s="179"/>
      <c r="D15" s="254">
        <v>50</v>
      </c>
      <c r="E15" s="174" t="s">
        <v>8</v>
      </c>
      <c r="F15" s="175"/>
      <c r="G15" s="252">
        <v>50</v>
      </c>
      <c r="H15" s="177"/>
      <c r="I15" s="253">
        <v>50</v>
      </c>
      <c r="J15" s="179"/>
      <c r="K15" s="254">
        <v>50</v>
      </c>
      <c r="L15" s="255"/>
      <c r="M15" s="255">
        <v>50</v>
      </c>
      <c r="N15" s="256"/>
      <c r="O15" s="256">
        <v>50</v>
      </c>
      <c r="P15" s="343"/>
      <c r="Q15" s="344">
        <v>50</v>
      </c>
      <c r="R15" s="202"/>
      <c r="S15" s="201"/>
      <c r="T15" s="205"/>
      <c r="U15" s="66"/>
      <c r="V15" s="206"/>
      <c r="W15" s="68"/>
      <c r="X15" s="207"/>
      <c r="Y15" s="69"/>
      <c r="Z15" s="208"/>
      <c r="AA15" s="71"/>
      <c r="AB15" s="209"/>
      <c r="AC15" s="72"/>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row>
    <row r="16" spans="1:131">
      <c r="B16" s="173" t="s">
        <v>42</v>
      </c>
      <c r="C16" s="179"/>
      <c r="D16" s="254">
        <v>50</v>
      </c>
      <c r="E16" s="174" t="s">
        <v>8</v>
      </c>
      <c r="F16" s="175"/>
      <c r="G16" s="252">
        <v>14</v>
      </c>
      <c r="H16" s="177"/>
      <c r="I16" s="253">
        <v>20</v>
      </c>
      <c r="J16" s="179"/>
      <c r="K16" s="254">
        <v>50</v>
      </c>
      <c r="L16" s="255"/>
      <c r="M16" s="255">
        <v>50</v>
      </c>
      <c r="N16" s="256"/>
      <c r="O16" s="256">
        <v>50</v>
      </c>
      <c r="P16" s="343"/>
      <c r="Q16" s="344">
        <v>18</v>
      </c>
      <c r="R16" s="202"/>
      <c r="S16" s="201"/>
      <c r="T16" s="205"/>
      <c r="U16" s="66"/>
      <c r="V16" s="206"/>
      <c r="W16" s="68"/>
      <c r="X16" s="207"/>
      <c r="Y16" s="69"/>
      <c r="Z16" s="208"/>
      <c r="AA16" s="71"/>
      <c r="AB16" s="209"/>
      <c r="AC16" s="72"/>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row>
    <row r="17" spans="2:131">
      <c r="B17" s="173" t="s">
        <v>65</v>
      </c>
      <c r="C17" s="179"/>
      <c r="D17" s="254">
        <v>50</v>
      </c>
      <c r="E17" s="174" t="s">
        <v>8</v>
      </c>
      <c r="F17" s="175"/>
      <c r="G17" s="252">
        <v>50</v>
      </c>
      <c r="H17" s="177"/>
      <c r="I17" s="253">
        <v>30</v>
      </c>
      <c r="J17" s="179"/>
      <c r="K17" s="254">
        <v>50</v>
      </c>
      <c r="L17" s="255"/>
      <c r="M17" s="255">
        <v>50</v>
      </c>
      <c r="N17" s="256"/>
      <c r="O17" s="256">
        <v>50</v>
      </c>
      <c r="P17" s="343"/>
      <c r="Q17" s="344">
        <v>50</v>
      </c>
      <c r="R17" s="202"/>
      <c r="S17" s="201"/>
      <c r="T17" s="205"/>
      <c r="U17" s="66"/>
      <c r="V17" s="206"/>
      <c r="W17" s="68"/>
      <c r="X17" s="207"/>
      <c r="Y17" s="69"/>
      <c r="Z17" s="208"/>
      <c r="AA17" s="71"/>
      <c r="AB17" s="209"/>
      <c r="AC17" s="72"/>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row>
    <row r="18" spans="2:131">
      <c r="B18" s="173" t="s">
        <v>44</v>
      </c>
      <c r="C18" s="179">
        <v>0.55000000000000004</v>
      </c>
      <c r="D18" s="254">
        <v>2</v>
      </c>
      <c r="E18" s="174" t="s">
        <v>8</v>
      </c>
      <c r="F18" s="175">
        <v>0.75</v>
      </c>
      <c r="G18" s="252">
        <v>2</v>
      </c>
      <c r="H18" s="177">
        <v>0.8</v>
      </c>
      <c r="I18" s="253">
        <v>2</v>
      </c>
      <c r="J18" s="179">
        <v>0.55000000000000004</v>
      </c>
      <c r="K18" s="254">
        <v>2</v>
      </c>
      <c r="L18" s="255">
        <v>0.85</v>
      </c>
      <c r="M18" s="255">
        <v>2</v>
      </c>
      <c r="N18" s="256">
        <v>0.8</v>
      </c>
      <c r="O18" s="256">
        <v>2</v>
      </c>
      <c r="P18" s="343">
        <v>0.75</v>
      </c>
      <c r="Q18" s="344">
        <v>2</v>
      </c>
      <c r="R18" s="202"/>
      <c r="S18" s="201"/>
      <c r="T18" s="205"/>
      <c r="U18" s="66"/>
      <c r="V18" s="206"/>
      <c r="W18" s="68"/>
      <c r="X18" s="207"/>
      <c r="Y18" s="69"/>
      <c r="Z18" s="208"/>
      <c r="AA18" s="71"/>
      <c r="AB18" s="209"/>
      <c r="AC18" s="72"/>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row>
    <row r="19" spans="2:131">
      <c r="B19" s="173" t="s">
        <v>45</v>
      </c>
      <c r="C19" s="179"/>
      <c r="D19" s="254">
        <v>2</v>
      </c>
      <c r="E19" s="174" t="s">
        <v>8</v>
      </c>
      <c r="F19" s="175"/>
      <c r="G19" s="252">
        <v>2</v>
      </c>
      <c r="H19" s="177"/>
      <c r="I19" s="253">
        <v>2</v>
      </c>
      <c r="J19" s="179"/>
      <c r="K19" s="254">
        <v>2</v>
      </c>
      <c r="L19" s="255"/>
      <c r="M19" s="255">
        <v>2</v>
      </c>
      <c r="N19" s="256"/>
      <c r="O19" s="256">
        <v>2</v>
      </c>
      <c r="P19" s="343"/>
      <c r="Q19" s="344">
        <v>2</v>
      </c>
      <c r="R19" s="202"/>
      <c r="S19" s="201"/>
      <c r="T19" s="205"/>
      <c r="U19" s="66"/>
      <c r="V19" s="206"/>
      <c r="W19" s="68"/>
      <c r="X19" s="207"/>
      <c r="Y19" s="69"/>
      <c r="Z19" s="208"/>
      <c r="AA19" s="71"/>
      <c r="AB19" s="209"/>
      <c r="AC19" s="72"/>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row>
    <row r="20" spans="2:131">
      <c r="B20" s="173" t="s">
        <v>46</v>
      </c>
      <c r="C20" s="179">
        <v>0.45</v>
      </c>
      <c r="D20" s="254">
        <v>0.8</v>
      </c>
      <c r="E20" s="174" t="s">
        <v>8</v>
      </c>
      <c r="F20" s="175">
        <v>0.55000000000000004</v>
      </c>
      <c r="G20" s="252">
        <v>0.75</v>
      </c>
      <c r="H20" s="177">
        <v>0.6</v>
      </c>
      <c r="I20" s="253">
        <v>0.8</v>
      </c>
      <c r="J20" s="179">
        <v>0.45</v>
      </c>
      <c r="K20" s="254">
        <v>0.8</v>
      </c>
      <c r="L20" s="255">
        <v>0.54</v>
      </c>
      <c r="M20" s="255">
        <v>0.65</v>
      </c>
      <c r="N20" s="256">
        <v>0.52</v>
      </c>
      <c r="O20" s="256">
        <v>0.65</v>
      </c>
      <c r="P20" s="343">
        <v>0.55000000000000004</v>
      </c>
      <c r="Q20" s="344">
        <v>0.65</v>
      </c>
      <c r="R20" s="202"/>
      <c r="S20" s="201"/>
      <c r="T20" s="205"/>
      <c r="U20" s="66"/>
      <c r="V20" s="206"/>
      <c r="W20" s="68"/>
      <c r="X20" s="207"/>
      <c r="Y20" s="69"/>
      <c r="Z20" s="208"/>
      <c r="AA20" s="71"/>
      <c r="AB20" s="209"/>
      <c r="AC20" s="72"/>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row>
    <row r="21" spans="2:131">
      <c r="B21" s="173" t="s">
        <v>47</v>
      </c>
      <c r="C21" s="179">
        <v>0.4</v>
      </c>
      <c r="D21" s="254">
        <v>2</v>
      </c>
      <c r="E21" s="174" t="s">
        <v>8</v>
      </c>
      <c r="F21" s="175">
        <v>0.55000000000000004</v>
      </c>
      <c r="G21" s="252">
        <v>0.65</v>
      </c>
      <c r="H21" s="177">
        <v>0.6</v>
      </c>
      <c r="I21" s="253">
        <v>2</v>
      </c>
      <c r="J21" s="179">
        <v>0.4</v>
      </c>
      <c r="K21" s="254">
        <v>2</v>
      </c>
      <c r="L21" s="255">
        <v>0.62</v>
      </c>
      <c r="M21" s="255">
        <v>2</v>
      </c>
      <c r="N21" s="256">
        <v>0.6</v>
      </c>
      <c r="O21" s="256">
        <v>2</v>
      </c>
      <c r="P21" s="343">
        <v>0.55000000000000004</v>
      </c>
      <c r="Q21" s="344">
        <v>2</v>
      </c>
      <c r="R21" s="202"/>
      <c r="S21" s="201"/>
      <c r="T21" s="205"/>
      <c r="U21" s="66"/>
      <c r="V21" s="206"/>
      <c r="W21" s="68"/>
      <c r="X21" s="207"/>
      <c r="Y21" s="69"/>
      <c r="Z21" s="208"/>
      <c r="AA21" s="71"/>
      <c r="AB21" s="209"/>
      <c r="AC21" s="72"/>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row>
    <row r="22" spans="2:131">
      <c r="B22" s="173" t="s">
        <v>48</v>
      </c>
      <c r="C22" s="179">
        <v>0.12</v>
      </c>
      <c r="D22" s="254">
        <v>2</v>
      </c>
      <c r="E22" s="174" t="s">
        <v>8</v>
      </c>
      <c r="F22" s="175">
        <v>0.12</v>
      </c>
      <c r="G22" s="252">
        <v>2</v>
      </c>
      <c r="H22" s="177">
        <v>0.14000000000000001</v>
      </c>
      <c r="I22" s="253">
        <v>2</v>
      </c>
      <c r="J22" s="179">
        <v>0.12</v>
      </c>
      <c r="K22" s="254">
        <v>2</v>
      </c>
      <c r="L22" s="255">
        <v>0.15</v>
      </c>
      <c r="M22" s="255">
        <v>2</v>
      </c>
      <c r="N22" s="256">
        <v>0.14000000000000001</v>
      </c>
      <c r="O22" s="256">
        <v>2</v>
      </c>
      <c r="P22" s="343">
        <v>0.15</v>
      </c>
      <c r="Q22" s="344">
        <v>2</v>
      </c>
      <c r="R22" s="202"/>
      <c r="S22" s="201"/>
      <c r="T22" s="205"/>
      <c r="U22" s="66"/>
      <c r="V22" s="206"/>
      <c r="W22" s="68"/>
      <c r="X22" s="207"/>
      <c r="Y22" s="69"/>
      <c r="Z22" s="208"/>
      <c r="AA22" s="71"/>
      <c r="AB22" s="209"/>
      <c r="AC22" s="72"/>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row>
    <row r="23" spans="2:131">
      <c r="B23" s="173" t="s">
        <v>49</v>
      </c>
      <c r="C23" s="179">
        <v>0.7</v>
      </c>
      <c r="D23" s="254">
        <v>1.5</v>
      </c>
      <c r="E23" s="174" t="s">
        <v>8</v>
      </c>
      <c r="F23" s="175">
        <v>0.7</v>
      </c>
      <c r="G23" s="252">
        <v>1</v>
      </c>
      <c r="H23" s="177">
        <v>0.7</v>
      </c>
      <c r="I23" s="253">
        <v>1.4</v>
      </c>
      <c r="J23" s="179">
        <v>0.7</v>
      </c>
      <c r="K23" s="254">
        <v>1.5</v>
      </c>
      <c r="L23" s="255">
        <v>1.1000000000000001</v>
      </c>
      <c r="M23" s="255">
        <v>1.5</v>
      </c>
      <c r="N23" s="256">
        <v>1.1000000000000001</v>
      </c>
      <c r="O23" s="256">
        <v>1.5</v>
      </c>
      <c r="P23" s="343">
        <v>1.1000000000000001</v>
      </c>
      <c r="Q23" s="344">
        <v>1.5</v>
      </c>
      <c r="R23" s="202"/>
      <c r="S23" s="201"/>
      <c r="T23" s="205"/>
      <c r="U23" s="66"/>
      <c r="V23" s="206"/>
      <c r="W23" s="68"/>
      <c r="X23" s="207"/>
      <c r="Y23" s="69"/>
      <c r="Z23" s="208"/>
      <c r="AA23" s="71"/>
      <c r="AB23" s="209"/>
      <c r="AC23" s="72"/>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row>
    <row r="24" spans="2:131">
      <c r="B24" s="173" t="s">
        <v>50</v>
      </c>
      <c r="C24" s="179">
        <v>0.25</v>
      </c>
      <c r="D24" s="254">
        <v>0.8</v>
      </c>
      <c r="E24" s="174" t="s">
        <v>8</v>
      </c>
      <c r="F24" s="175">
        <v>0.4</v>
      </c>
      <c r="G24" s="252">
        <v>0.8</v>
      </c>
      <c r="H24" s="177">
        <v>0.4</v>
      </c>
      <c r="I24" s="253">
        <v>0.8</v>
      </c>
      <c r="J24" s="179">
        <v>0.25</v>
      </c>
      <c r="K24" s="254">
        <v>0.8</v>
      </c>
      <c r="L24" s="255">
        <v>0.55000000000000004</v>
      </c>
      <c r="M24" s="255">
        <v>0.8</v>
      </c>
      <c r="N24" s="256">
        <v>0.5</v>
      </c>
      <c r="O24" s="256">
        <v>0.8</v>
      </c>
      <c r="P24" s="343">
        <v>0.4</v>
      </c>
      <c r="Q24" s="344">
        <v>0.8</v>
      </c>
      <c r="R24" s="202"/>
      <c r="S24" s="201"/>
      <c r="T24" s="205"/>
      <c r="U24" s="66"/>
      <c r="V24" s="206"/>
      <c r="W24" s="68"/>
      <c r="X24" s="207"/>
      <c r="Y24" s="69"/>
      <c r="Z24" s="208"/>
      <c r="AA24" s="71"/>
      <c r="AB24" s="209"/>
      <c r="AC24" s="72"/>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row>
    <row r="25" spans="2:131">
      <c r="B25" s="173" t="s">
        <v>51</v>
      </c>
      <c r="C25" s="179">
        <v>0.2</v>
      </c>
      <c r="D25" s="254">
        <v>0.5</v>
      </c>
      <c r="E25" s="174" t="s">
        <v>8</v>
      </c>
      <c r="F25" s="175">
        <v>0.22</v>
      </c>
      <c r="G25" s="252">
        <v>0.5</v>
      </c>
      <c r="H25" s="177">
        <v>0.22</v>
      </c>
      <c r="I25" s="253">
        <v>0.5</v>
      </c>
      <c r="J25" s="179">
        <v>0.2</v>
      </c>
      <c r="K25" s="254">
        <v>0.5</v>
      </c>
      <c r="L25" s="255">
        <v>0.25</v>
      </c>
      <c r="M25" s="255">
        <v>0.5</v>
      </c>
      <c r="N25" s="256">
        <v>0.22</v>
      </c>
      <c r="O25" s="256">
        <v>0.5</v>
      </c>
      <c r="P25" s="343">
        <v>0.22</v>
      </c>
      <c r="Q25" s="344">
        <v>0.5</v>
      </c>
      <c r="R25" s="202"/>
      <c r="S25" s="201"/>
      <c r="T25" s="205"/>
      <c r="U25" s="66"/>
      <c r="V25" s="206"/>
      <c r="W25" s="68"/>
      <c r="X25" s="207"/>
      <c r="Y25" s="69"/>
      <c r="Z25" s="208"/>
      <c r="AA25" s="71"/>
      <c r="AB25" s="209"/>
      <c r="AC25" s="72"/>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row>
    <row r="26" spans="2:131">
      <c r="B26" s="173" t="s">
        <v>52</v>
      </c>
      <c r="C26" s="179">
        <v>0.25</v>
      </c>
      <c r="D26" s="254">
        <v>0.6</v>
      </c>
      <c r="E26" s="174" t="s">
        <v>8</v>
      </c>
      <c r="F26" s="175">
        <v>0.25</v>
      </c>
      <c r="G26" s="252">
        <v>0.6</v>
      </c>
      <c r="H26" s="177">
        <v>0.25</v>
      </c>
      <c r="I26" s="253">
        <v>0.6</v>
      </c>
      <c r="J26" s="179">
        <v>0.25</v>
      </c>
      <c r="K26" s="254">
        <v>0.6</v>
      </c>
      <c r="L26" s="255">
        <v>0.25</v>
      </c>
      <c r="M26" s="255">
        <v>0.6</v>
      </c>
      <c r="N26" s="256">
        <v>0.25</v>
      </c>
      <c r="O26" s="256">
        <v>0.6</v>
      </c>
      <c r="P26" s="343">
        <v>0.25</v>
      </c>
      <c r="Q26" s="344">
        <v>0.6</v>
      </c>
      <c r="R26" s="202"/>
      <c r="S26" s="201"/>
      <c r="T26" s="205"/>
      <c r="U26" s="66"/>
      <c r="V26" s="206"/>
      <c r="W26" s="68"/>
      <c r="X26" s="207"/>
      <c r="Y26" s="69"/>
      <c r="Z26" s="208"/>
      <c r="AA26" s="71"/>
      <c r="AB26" s="209"/>
      <c r="AC26" s="72"/>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row>
    <row r="27" spans="2:131">
      <c r="B27" s="173" t="s">
        <v>53</v>
      </c>
      <c r="C27" s="179"/>
      <c r="D27" s="254">
        <v>2</v>
      </c>
      <c r="E27" s="174" t="s">
        <v>8</v>
      </c>
      <c r="F27" s="175">
        <v>0.3</v>
      </c>
      <c r="G27" s="252">
        <v>2</v>
      </c>
      <c r="H27" s="177">
        <v>0.3</v>
      </c>
      <c r="I27" s="253">
        <v>2</v>
      </c>
      <c r="J27" s="179"/>
      <c r="K27" s="254">
        <v>2</v>
      </c>
      <c r="L27" s="255"/>
      <c r="M27" s="255">
        <v>2</v>
      </c>
      <c r="N27" s="256"/>
      <c r="O27" s="256">
        <v>2</v>
      </c>
      <c r="P27" s="343"/>
      <c r="Q27" s="344">
        <v>2</v>
      </c>
      <c r="R27" s="202"/>
      <c r="S27" s="201"/>
      <c r="T27" s="205"/>
      <c r="U27" s="66"/>
      <c r="V27" s="206"/>
      <c r="W27" s="68"/>
      <c r="X27" s="207"/>
      <c r="Y27" s="69"/>
      <c r="Z27" s="208"/>
      <c r="AA27" s="71"/>
      <c r="AB27" s="209"/>
      <c r="AC27" s="72"/>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row>
    <row r="28" spans="2:131">
      <c r="B28" s="173" t="s">
        <v>54</v>
      </c>
      <c r="C28" s="179">
        <v>0.3</v>
      </c>
      <c r="D28" s="254">
        <v>1.5</v>
      </c>
      <c r="E28" s="174" t="s">
        <v>8</v>
      </c>
      <c r="F28" s="175">
        <v>0.6</v>
      </c>
      <c r="G28" s="252">
        <v>1.5</v>
      </c>
      <c r="H28" s="177">
        <v>0.4</v>
      </c>
      <c r="I28" s="253">
        <v>1.5</v>
      </c>
      <c r="J28" s="179">
        <v>0.3</v>
      </c>
      <c r="K28" s="254">
        <v>1.5</v>
      </c>
      <c r="L28" s="255">
        <v>0.4</v>
      </c>
      <c r="M28" s="255">
        <v>1.5</v>
      </c>
      <c r="N28" s="256">
        <v>0.4</v>
      </c>
      <c r="O28" s="256">
        <v>1.5</v>
      </c>
      <c r="P28" s="343">
        <v>0.4</v>
      </c>
      <c r="Q28" s="344">
        <v>1.5</v>
      </c>
      <c r="R28" s="202"/>
      <c r="S28" s="201"/>
      <c r="T28" s="205"/>
      <c r="U28" s="66"/>
      <c r="V28" s="206"/>
      <c r="W28" s="68"/>
      <c r="X28" s="207"/>
      <c r="Y28" s="69"/>
      <c r="Z28" s="208"/>
      <c r="AA28" s="71"/>
      <c r="AB28" s="209"/>
      <c r="AC28" s="72"/>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row>
    <row r="29" spans="2:131">
      <c r="B29" s="173" t="s">
        <v>66</v>
      </c>
      <c r="C29" s="179">
        <v>10</v>
      </c>
      <c r="D29" s="254">
        <v>12</v>
      </c>
      <c r="E29" s="174" t="s">
        <v>8</v>
      </c>
      <c r="F29" s="175">
        <v>11.5</v>
      </c>
      <c r="G29" s="252">
        <v>13</v>
      </c>
      <c r="H29" s="177">
        <v>11</v>
      </c>
      <c r="I29" s="253">
        <v>12.5</v>
      </c>
      <c r="J29" s="179">
        <v>10</v>
      </c>
      <c r="K29" s="254">
        <v>12</v>
      </c>
      <c r="L29" s="255">
        <v>13</v>
      </c>
      <c r="M29" s="255">
        <v>15</v>
      </c>
      <c r="N29" s="256">
        <v>12.5</v>
      </c>
      <c r="O29" s="256">
        <v>14.5</v>
      </c>
      <c r="P29" s="343">
        <v>11</v>
      </c>
      <c r="Q29" s="344">
        <v>14.5</v>
      </c>
      <c r="R29" s="202"/>
      <c r="S29" s="201"/>
      <c r="T29" s="205"/>
      <c r="U29" s="66"/>
      <c r="V29" s="206"/>
      <c r="W29" s="68"/>
      <c r="X29" s="207"/>
      <c r="Y29" s="69"/>
      <c r="Z29" s="208"/>
      <c r="AA29" s="71"/>
      <c r="AB29" s="209"/>
      <c r="AC29" s="72"/>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row>
    <row r="30" spans="2:131">
      <c r="B30" s="173" t="s">
        <v>67</v>
      </c>
      <c r="C30" s="262">
        <v>2150</v>
      </c>
      <c r="D30" s="263">
        <v>2250</v>
      </c>
      <c r="E30" s="174" t="s">
        <v>18</v>
      </c>
      <c r="F30" s="259">
        <v>2250</v>
      </c>
      <c r="G30" s="260">
        <v>2400</v>
      </c>
      <c r="H30" s="261">
        <v>2450</v>
      </c>
      <c r="I30" s="184">
        <v>2600</v>
      </c>
      <c r="J30" s="262">
        <v>2150</v>
      </c>
      <c r="K30" s="263">
        <v>2250</v>
      </c>
      <c r="L30" s="264">
        <v>2600</v>
      </c>
      <c r="M30" s="264">
        <v>2700</v>
      </c>
      <c r="N30" s="265">
        <v>2500</v>
      </c>
      <c r="O30" s="265">
        <v>2600</v>
      </c>
      <c r="P30" s="345">
        <v>2300</v>
      </c>
      <c r="Q30" s="346">
        <v>2600</v>
      </c>
      <c r="R30" s="202"/>
      <c r="S30" s="201"/>
      <c r="T30" s="205"/>
      <c r="U30" s="66"/>
      <c r="V30" s="206"/>
      <c r="W30" s="68"/>
      <c r="X30" s="207"/>
      <c r="Y30" s="69"/>
      <c r="Z30" s="208"/>
      <c r="AA30" s="71"/>
      <c r="AB30" s="209"/>
      <c r="AC30" s="72"/>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row>
    <row r="31" spans="2:131">
      <c r="B31" s="173" t="s">
        <v>57</v>
      </c>
      <c r="C31" s="262"/>
      <c r="D31" s="263">
        <v>2250</v>
      </c>
      <c r="E31" s="174" t="s">
        <v>18</v>
      </c>
      <c r="F31" s="259"/>
      <c r="G31" s="260">
        <v>2400</v>
      </c>
      <c r="H31" s="261"/>
      <c r="I31" s="184">
        <v>2600</v>
      </c>
      <c r="J31" s="262"/>
      <c r="K31" s="263">
        <v>2250</v>
      </c>
      <c r="L31" s="264"/>
      <c r="M31" s="264">
        <v>2700</v>
      </c>
      <c r="N31" s="265"/>
      <c r="O31" s="265">
        <v>2600</v>
      </c>
      <c r="P31" s="345"/>
      <c r="Q31" s="346">
        <v>2600</v>
      </c>
      <c r="R31" s="202"/>
      <c r="S31" s="201"/>
      <c r="T31" s="205"/>
      <c r="U31" s="66"/>
      <c r="V31" s="206"/>
      <c r="W31" s="68"/>
      <c r="X31" s="207"/>
      <c r="Y31" s="69"/>
      <c r="Z31" s="208"/>
      <c r="AA31" s="71"/>
      <c r="AB31" s="209"/>
      <c r="AC31" s="72"/>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row>
    <row r="32" spans="2:131">
      <c r="B32" s="173" t="s">
        <v>68</v>
      </c>
      <c r="C32" s="179">
        <v>15</v>
      </c>
      <c r="D32" s="254">
        <v>50</v>
      </c>
      <c r="E32" s="174" t="s">
        <v>8</v>
      </c>
      <c r="F32" s="175">
        <v>13</v>
      </c>
      <c r="G32" s="252">
        <v>50</v>
      </c>
      <c r="H32" s="177">
        <v>11</v>
      </c>
      <c r="I32" s="253">
        <v>50</v>
      </c>
      <c r="J32" s="179">
        <v>15</v>
      </c>
      <c r="K32" s="254">
        <v>50</v>
      </c>
      <c r="L32" s="255">
        <v>14</v>
      </c>
      <c r="M32" s="255">
        <v>50</v>
      </c>
      <c r="N32" s="256">
        <v>14</v>
      </c>
      <c r="O32" s="256">
        <v>50</v>
      </c>
      <c r="P32" s="343">
        <v>11</v>
      </c>
      <c r="Q32" s="344">
        <v>50</v>
      </c>
      <c r="R32" s="202"/>
      <c r="S32" s="201"/>
      <c r="T32" s="205"/>
      <c r="U32" s="66"/>
      <c r="V32" s="206"/>
      <c r="W32" s="68"/>
      <c r="X32" s="207"/>
      <c r="Y32" s="69"/>
      <c r="Z32" s="208"/>
      <c r="AA32" s="71"/>
      <c r="AB32" s="209"/>
      <c r="AC32" s="72"/>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row>
    <row r="33" spans="2:131">
      <c r="B33" s="512" t="s">
        <v>186</v>
      </c>
      <c r="C33" s="177"/>
      <c r="D33" s="253"/>
      <c r="E33" s="174"/>
      <c r="F33" s="175"/>
      <c r="G33" s="252"/>
      <c r="H33" s="177"/>
      <c r="I33" s="253"/>
      <c r="J33" s="179"/>
      <c r="K33" s="254"/>
      <c r="L33" s="255"/>
      <c r="M33" s="255"/>
      <c r="N33" s="256"/>
      <c r="O33" s="256"/>
      <c r="P33" s="343"/>
      <c r="Q33" s="344"/>
      <c r="R33" s="202"/>
      <c r="S33" s="201"/>
      <c r="T33" s="205"/>
      <c r="U33" s="66"/>
      <c r="V33" s="206"/>
      <c r="W33" s="68"/>
      <c r="X33" s="207"/>
      <c r="Y33" s="69"/>
      <c r="Z33" s="208"/>
      <c r="AA33" s="71"/>
      <c r="AB33" s="209"/>
      <c r="AC33" s="72"/>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row>
    <row r="34" spans="2:131">
      <c r="B34" s="512" t="s">
        <v>187</v>
      </c>
      <c r="C34" s="177"/>
      <c r="D34" s="253"/>
      <c r="E34" s="174"/>
      <c r="F34" s="175"/>
      <c r="G34" s="252"/>
      <c r="H34" s="177"/>
      <c r="I34" s="253"/>
      <c r="J34" s="179"/>
      <c r="K34" s="254"/>
      <c r="L34" s="255"/>
      <c r="M34" s="255"/>
      <c r="N34" s="256"/>
      <c r="O34" s="256"/>
      <c r="P34" s="343"/>
      <c r="Q34" s="344"/>
      <c r="R34" s="202"/>
      <c r="S34" s="201"/>
      <c r="T34" s="205"/>
      <c r="U34" s="66"/>
      <c r="V34" s="206"/>
      <c r="W34" s="68"/>
      <c r="X34" s="207"/>
      <c r="Y34" s="69"/>
      <c r="Z34" s="208"/>
      <c r="AA34" s="71"/>
      <c r="AB34" s="209"/>
      <c r="AC34" s="72"/>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row>
    <row r="35" spans="2:131">
      <c r="B35" s="512" t="s">
        <v>188</v>
      </c>
      <c r="C35" s="177"/>
      <c r="D35" s="253"/>
      <c r="E35" s="174"/>
      <c r="F35" s="175"/>
      <c r="G35" s="252"/>
      <c r="H35" s="177"/>
      <c r="I35" s="253"/>
      <c r="J35" s="179"/>
      <c r="K35" s="254"/>
      <c r="L35" s="255"/>
      <c r="M35" s="255"/>
      <c r="N35" s="256"/>
      <c r="O35" s="256"/>
      <c r="P35" s="343"/>
      <c r="Q35" s="344"/>
      <c r="R35" s="202"/>
      <c r="S35" s="201"/>
      <c r="T35" s="205"/>
      <c r="U35" s="66"/>
      <c r="V35" s="206"/>
      <c r="W35" s="68"/>
      <c r="X35" s="207"/>
      <c r="Y35" s="69"/>
      <c r="Z35" s="208"/>
      <c r="AA35" s="71"/>
      <c r="AB35" s="209"/>
      <c r="AC35" s="72"/>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row>
    <row r="36" spans="2:131">
      <c r="B36" s="512" t="s">
        <v>189</v>
      </c>
      <c r="C36" s="177"/>
      <c r="D36" s="253"/>
      <c r="E36" s="174"/>
      <c r="F36" s="175"/>
      <c r="G36" s="252"/>
      <c r="H36" s="177"/>
      <c r="I36" s="253"/>
      <c r="J36" s="179"/>
      <c r="K36" s="254"/>
      <c r="L36" s="255"/>
      <c r="M36" s="255"/>
      <c r="N36" s="256"/>
      <c r="O36" s="256"/>
      <c r="P36" s="199"/>
      <c r="Q36" s="200"/>
      <c r="R36" s="202"/>
      <c r="S36" s="201"/>
      <c r="T36" s="205"/>
      <c r="U36" s="66"/>
      <c r="V36" s="206"/>
      <c r="W36" s="68"/>
      <c r="X36" s="207"/>
      <c r="Y36" s="69"/>
      <c r="Z36" s="208"/>
      <c r="AA36" s="71"/>
      <c r="AB36" s="209"/>
      <c r="AC36" s="72"/>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row>
    <row r="37" spans="2:131">
      <c r="B37" s="173" t="s">
        <v>26</v>
      </c>
      <c r="C37" s="177"/>
      <c r="D37" s="253"/>
      <c r="E37" s="174"/>
      <c r="F37" s="175"/>
      <c r="G37" s="252"/>
      <c r="H37" s="177"/>
      <c r="I37" s="253"/>
      <c r="J37" s="179"/>
      <c r="K37" s="254"/>
      <c r="L37" s="255"/>
      <c r="M37" s="255"/>
      <c r="N37" s="256"/>
      <c r="O37" s="256"/>
      <c r="P37" s="199"/>
      <c r="Q37" s="200"/>
      <c r="R37" s="202"/>
      <c r="S37" s="201"/>
      <c r="T37" s="205"/>
      <c r="U37" s="66"/>
      <c r="V37" s="206"/>
      <c r="W37" s="68"/>
      <c r="X37" s="207"/>
      <c r="Y37" s="69"/>
      <c r="Z37" s="208"/>
      <c r="AA37" s="71"/>
      <c r="AB37" s="209"/>
      <c r="AC37" s="72"/>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row>
    <row r="38" spans="2:131">
      <c r="B38" s="173" t="s">
        <v>27</v>
      </c>
      <c r="C38" s="177"/>
      <c r="D38" s="253"/>
      <c r="E38" s="174"/>
      <c r="F38" s="175"/>
      <c r="G38" s="252"/>
      <c r="H38" s="177"/>
      <c r="I38" s="253"/>
      <c r="J38" s="179"/>
      <c r="K38" s="254"/>
      <c r="L38" s="255"/>
      <c r="M38" s="255"/>
      <c r="N38" s="256"/>
      <c r="O38" s="256"/>
      <c r="P38" s="199"/>
      <c r="Q38" s="200"/>
      <c r="R38" s="202"/>
      <c r="S38" s="201"/>
      <c r="T38" s="205"/>
      <c r="U38" s="66"/>
      <c r="V38" s="206"/>
      <c r="W38" s="68"/>
      <c r="X38" s="207"/>
      <c r="Y38" s="69"/>
      <c r="Z38" s="208"/>
      <c r="AA38" s="71"/>
      <c r="AB38" s="209"/>
      <c r="AC38" s="72"/>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row>
    <row r="39" spans="2:131" ht="13.8" thickBot="1">
      <c r="B39" s="173" t="s">
        <v>28</v>
      </c>
      <c r="C39" s="178"/>
      <c r="D39" s="257"/>
      <c r="E39" s="174"/>
      <c r="F39" s="176"/>
      <c r="G39" s="252"/>
      <c r="H39" s="178"/>
      <c r="I39" s="257"/>
      <c r="J39" s="180"/>
      <c r="K39" s="258"/>
      <c r="L39" s="255"/>
      <c r="M39" s="255"/>
      <c r="N39" s="256"/>
      <c r="O39" s="256"/>
      <c r="P39" s="199"/>
      <c r="Q39" s="200"/>
      <c r="R39" s="202"/>
      <c r="S39" s="201"/>
      <c r="T39" s="205"/>
      <c r="U39" s="66"/>
      <c r="V39" s="206"/>
      <c r="W39" s="68"/>
      <c r="X39" s="207"/>
      <c r="Y39" s="69"/>
      <c r="Z39" s="208"/>
      <c r="AA39" s="71"/>
      <c r="AB39" s="209"/>
      <c r="AC39" s="72"/>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row>
  </sheetData>
  <mergeCells count="1">
    <mergeCell ref="R1:S1"/>
  </mergeCells>
  <phoneticPr fontId="0" type="noConversion"/>
  <pageMargins left="0.78740157499999996" right="0.78740157499999996" top="0.984251969" bottom="0.984251969" header="0.5" footer="0.5"/>
  <pageSetup orientation="portrait" horizontalDpi="4294967292" r:id="rId1"/>
  <headerFooter alignWithMargins="0"/>
  <legacyDrawing r:id="rId2"/>
</worksheet>
</file>

<file path=xl/worksheets/sheet4.xml><?xml version="1.0" encoding="utf-8"?>
<worksheet xmlns="http://schemas.openxmlformats.org/spreadsheetml/2006/main" xmlns:r="http://schemas.openxmlformats.org/officeDocument/2006/relationships">
  <sheetPr codeName="Sheet2"/>
  <dimension ref="A1:BB52"/>
  <sheetViews>
    <sheetView tabSelected="1" zoomScale="80" zoomScaleNormal="80" workbookViewId="0">
      <pane ySplit="7" topLeftCell="A8" activePane="bottomLeft" state="frozen"/>
      <selection pane="bottomLeft" activeCell="M24" sqref="M24"/>
    </sheetView>
  </sheetViews>
  <sheetFormatPr baseColWidth="10" defaultColWidth="9.109375" defaultRowHeight="13.2"/>
  <cols>
    <col min="1" max="1" width="2.6640625" customWidth="1"/>
    <col min="2" max="2" width="21.5546875" customWidth="1"/>
    <col min="3" max="3" width="7.33203125" customWidth="1"/>
    <col min="4" max="4" width="7.6640625" customWidth="1"/>
    <col min="5" max="5" width="9.109375" customWidth="1"/>
    <col min="6" max="6" width="7.6640625" customWidth="1"/>
    <col min="7" max="7" width="2.5546875" style="3" customWidth="1"/>
    <col min="8" max="8" width="19.44140625" customWidth="1"/>
    <col min="9" max="9" width="9.109375" style="5" customWidth="1"/>
    <col min="10" max="10" width="12.5546875" style="5" customWidth="1"/>
    <col min="11" max="11" width="6.109375" style="1" customWidth="1"/>
    <col min="12" max="12" width="6.5546875" style="37" customWidth="1"/>
    <col min="13" max="14" width="9.109375" style="5" customWidth="1"/>
    <col min="15" max="15" width="9.109375" style="12" customWidth="1"/>
    <col min="16" max="16" width="9.109375" style="6" customWidth="1"/>
    <col min="17" max="17" width="18.33203125" customWidth="1"/>
    <col min="18" max="18" width="14.109375" customWidth="1"/>
    <col min="19" max="19" width="7" bestFit="1" customWidth="1"/>
    <col min="20" max="20" width="6.44140625" bestFit="1" customWidth="1"/>
    <col min="21" max="21" width="6.109375" bestFit="1" customWidth="1"/>
    <col min="22" max="22" width="7" bestFit="1" customWidth="1"/>
    <col min="23" max="23" width="5" bestFit="1" customWidth="1"/>
    <col min="24" max="25" width="6" bestFit="1" customWidth="1"/>
    <col min="26" max="26" width="7.6640625" bestFit="1" customWidth="1"/>
    <col min="27" max="27" width="6" bestFit="1" customWidth="1"/>
    <col min="28" max="28" width="6.109375" bestFit="1" customWidth="1"/>
    <col min="29" max="29" width="5.109375" bestFit="1" customWidth="1"/>
    <col min="30" max="30" width="6.109375" bestFit="1" customWidth="1"/>
    <col min="31" max="31" width="9.33203125" customWidth="1"/>
    <col min="32" max="33" width="5.5546875" customWidth="1"/>
    <col min="34" max="34" width="5.6640625" bestFit="1" customWidth="1"/>
    <col min="35" max="35" width="7.33203125" bestFit="1" customWidth="1"/>
    <col min="36" max="36" width="6.33203125" bestFit="1" customWidth="1"/>
    <col min="37" max="39" width="5.109375" bestFit="1" customWidth="1"/>
    <col min="40" max="40" width="6.33203125" bestFit="1" customWidth="1"/>
    <col min="41" max="42" width="5.109375" bestFit="1" customWidth="1"/>
    <col min="43" max="43" width="3.6640625" customWidth="1"/>
    <col min="44" max="44" width="6.109375" bestFit="1" customWidth="1"/>
    <col min="45" max="46" width="5" bestFit="1" customWidth="1"/>
    <col min="47" max="48" width="5.88671875" bestFit="1" customWidth="1"/>
    <col min="49" max="51" width="5" bestFit="1" customWidth="1"/>
  </cols>
  <sheetData>
    <row r="1" spans="1:54" s="55" customFormat="1" ht="25.2">
      <c r="B1" s="53" t="s">
        <v>59</v>
      </c>
      <c r="C1" s="10"/>
      <c r="D1" s="11"/>
      <c r="G1" s="84"/>
      <c r="H1" s="52" t="s">
        <v>62</v>
      </c>
      <c r="J1" s="511">
        <f>K1/100</f>
        <v>0.97695064585770264</v>
      </c>
      <c r="K1" s="456">
        <f>SUMPRODUCT($E$8:$E$32,R8:R32)</f>
        <v>97.695064585770268</v>
      </c>
      <c r="L1" s="434" t="s">
        <v>32</v>
      </c>
      <c r="M1" s="468"/>
      <c r="P1" s="86"/>
    </row>
    <row r="2" spans="1:54" s="12" customFormat="1" ht="24.75" customHeight="1">
      <c r="B2" s="439" t="s">
        <v>159</v>
      </c>
      <c r="C2" s="435"/>
      <c r="D2" s="436"/>
      <c r="E2" s="436"/>
      <c r="F2" s="436"/>
      <c r="G2" s="437"/>
      <c r="H2" s="436"/>
      <c r="I2" s="55"/>
      <c r="J2" s="245" t="s">
        <v>61</v>
      </c>
      <c r="K2" s="87"/>
      <c r="P2" s="187"/>
    </row>
    <row r="3" spans="1:54" s="12" customFormat="1" ht="18" thickBot="1">
      <c r="B3" s="440"/>
      <c r="C3" s="438"/>
      <c r="D3" s="436"/>
      <c r="E3" s="436"/>
      <c r="F3" s="436"/>
      <c r="G3" s="436"/>
      <c r="H3" s="436"/>
      <c r="I3" s="55"/>
      <c r="P3" s="187"/>
    </row>
    <row r="4" spans="1:54" ht="25.2">
      <c r="A4" s="12"/>
      <c r="B4" s="185" t="s">
        <v>60</v>
      </c>
      <c r="C4" s="186"/>
      <c r="D4" s="188" t="s">
        <v>249</v>
      </c>
      <c r="E4" s="189"/>
      <c r="F4" s="190"/>
      <c r="G4" s="191"/>
      <c r="H4" s="162"/>
      <c r="I4" s="510" t="s">
        <v>248</v>
      </c>
      <c r="J4" s="160"/>
      <c r="K4" s="161"/>
      <c r="L4" s="12"/>
      <c r="M4" s="12"/>
      <c r="N4" s="12"/>
    </row>
    <row r="5" spans="1:54">
      <c r="A5" s="12"/>
      <c r="B5" s="12"/>
      <c r="C5" s="12"/>
      <c r="D5" s="12"/>
      <c r="E5" s="12"/>
      <c r="F5" s="12"/>
      <c r="G5" s="13"/>
      <c r="H5" s="12"/>
      <c r="I5" s="15"/>
      <c r="J5" s="15"/>
      <c r="K5" s="14"/>
      <c r="L5" s="35"/>
      <c r="M5" s="12"/>
      <c r="N5" s="12"/>
      <c r="O5" s="163"/>
      <c r="P5" s="103"/>
      <c r="Q5" s="2"/>
      <c r="R5" s="2"/>
      <c r="S5" s="2"/>
      <c r="T5" s="370" t="str">
        <f>Ingredientes!G2</f>
        <v>Mat.</v>
      </c>
      <c r="U5" s="370" t="str">
        <f>Ingredientes!H2</f>
        <v>Mat.</v>
      </c>
      <c r="V5" s="370" t="str">
        <f>Ingredientes!I2</f>
        <v>Prot.</v>
      </c>
      <c r="W5" s="370" t="str">
        <f>Ingredientes!J2</f>
        <v>Ext.</v>
      </c>
      <c r="X5" s="370" t="str">
        <f>Ingredientes!K2</f>
        <v>Fibra</v>
      </c>
      <c r="Y5" s="370">
        <f>Ingredientes!L2</f>
        <v>0</v>
      </c>
      <c r="Z5" s="370">
        <f>Ingredientes!M2</f>
        <v>0</v>
      </c>
      <c r="AA5" s="370">
        <f>Ingredientes!N2</f>
        <v>0</v>
      </c>
      <c r="AB5" s="370">
        <f>Ingredientes!O2</f>
        <v>0</v>
      </c>
      <c r="AC5" s="370">
        <f>Ingredientes!P2</f>
        <v>0</v>
      </c>
      <c r="AD5" s="370">
        <f>Ingredientes!Q2</f>
        <v>0</v>
      </c>
      <c r="AE5" s="370" t="str">
        <f>Ingredientes!R2</f>
        <v>Açuc</v>
      </c>
      <c r="AF5" s="370">
        <f>Ingredientes!S2</f>
        <v>0</v>
      </c>
      <c r="AG5" s="370">
        <f>Ingredientes!T2</f>
        <v>0</v>
      </c>
      <c r="AH5" s="370">
        <f>Ingredientes!U2</f>
        <v>0</v>
      </c>
      <c r="AI5" s="370">
        <f>Ingredientes!V2</f>
        <v>0</v>
      </c>
      <c r="AJ5" s="370">
        <f>Ingredientes!W2</f>
        <v>0</v>
      </c>
      <c r="AK5" s="370">
        <f>Ingredientes!X2</f>
        <v>0</v>
      </c>
      <c r="AL5" s="370">
        <f>Ingredientes!Y2</f>
        <v>0</v>
      </c>
      <c r="AM5" s="370">
        <f>Ingredientes!Z2</f>
        <v>0</v>
      </c>
      <c r="AN5" s="370">
        <f>Ingredientes!AA2</f>
        <v>0</v>
      </c>
      <c r="AO5" s="370">
        <f>Ingredientes!AB2</f>
        <v>0</v>
      </c>
      <c r="AP5" s="370">
        <f>Ingredientes!AC2</f>
        <v>0</v>
      </c>
      <c r="AQ5" s="452" t="s">
        <v>30</v>
      </c>
      <c r="AR5" s="370" t="str">
        <f>Ingredientes!AD2</f>
        <v>Prot.</v>
      </c>
      <c r="AS5" s="370" t="str">
        <f>Ingredientes!AE2</f>
        <v xml:space="preserve">ED </v>
      </c>
      <c r="AT5" s="370" t="str">
        <f>Ingredientes!AF2</f>
        <v>EM</v>
      </c>
      <c r="AU5" s="370" t="str">
        <f>Ingredientes!AG2</f>
        <v>ADF-ADL</v>
      </c>
      <c r="AV5" s="370">
        <f>Ingredientes!AH2</f>
        <v>0</v>
      </c>
      <c r="AW5" s="370">
        <f>Ingredientes!AI2</f>
        <v>0</v>
      </c>
      <c r="AX5" s="370" t="str">
        <f>Ingredientes!AJ2</f>
        <v>ESPAÇO PARA NOVOS NUTRIENTES</v>
      </c>
      <c r="AY5" s="370">
        <f>Ingredientes!AK2</f>
        <v>0</v>
      </c>
      <c r="AZ5" s="370">
        <f>Ingredientes!AL2</f>
        <v>0</v>
      </c>
      <c r="BA5" s="370">
        <f>Ingredientes!AM2</f>
        <v>0</v>
      </c>
      <c r="BB5" s="370">
        <f>Ingredientes!AN2</f>
        <v>0</v>
      </c>
    </row>
    <row r="6" spans="1:54" ht="13.8">
      <c r="A6" s="12"/>
      <c r="B6" s="19" t="s">
        <v>100</v>
      </c>
      <c r="C6" s="22" t="s">
        <v>69</v>
      </c>
      <c r="D6" s="24" t="s">
        <v>3</v>
      </c>
      <c r="E6" s="267" t="s">
        <v>102</v>
      </c>
      <c r="F6" s="24" t="s">
        <v>4</v>
      </c>
      <c r="G6" s="13"/>
      <c r="H6" s="17" t="s">
        <v>103</v>
      </c>
      <c r="I6" s="48" t="s">
        <v>3</v>
      </c>
      <c r="J6" s="32" t="s">
        <v>104</v>
      </c>
      <c r="K6" s="24" t="s">
        <v>4</v>
      </c>
      <c r="L6" s="32" t="s">
        <v>105</v>
      </c>
      <c r="M6" s="15"/>
      <c r="N6" s="15"/>
      <c r="O6" s="163"/>
      <c r="P6" s="369" t="s">
        <v>181</v>
      </c>
      <c r="Q6" s="2"/>
      <c r="R6" s="2" t="str">
        <f>Ingredientes!C3</f>
        <v>Preço</v>
      </c>
      <c r="S6" s="2" t="str">
        <f>Ingredientes!F3</f>
        <v>Peso</v>
      </c>
      <c r="T6" s="370" t="str">
        <f>Ingredientes!G3</f>
        <v>seca</v>
      </c>
      <c r="U6" s="370" t="str">
        <f>Ingredientes!H3</f>
        <v>min.</v>
      </c>
      <c r="V6" s="370" t="str">
        <f>Ingredientes!I3</f>
        <v>bruta</v>
      </c>
      <c r="W6" s="370" t="str">
        <f>Ingredientes!J3</f>
        <v>etéreo</v>
      </c>
      <c r="X6" s="370" t="str">
        <f>Ingredientes!K3</f>
        <v>bruta</v>
      </c>
      <c r="Y6" s="370" t="str">
        <f>Ingredientes!L3</f>
        <v>FDN</v>
      </c>
      <c r="Z6" s="370" t="str">
        <f>Ingredientes!M3</f>
        <v>FDA</v>
      </c>
      <c r="AA6" s="370" t="str">
        <f>Ingredientes!N3</f>
        <v>LDA</v>
      </c>
      <c r="AB6" s="370" t="str">
        <f>Ingredientes!O3</f>
        <v>Hem</v>
      </c>
      <c r="AC6" s="370" t="str">
        <f>Ingredientes!P3</f>
        <v>WIP</v>
      </c>
      <c r="AD6" s="370" t="str">
        <f>Ingredientes!Q3</f>
        <v>Amido</v>
      </c>
      <c r="AE6" s="370" t="str">
        <f>Ingredientes!R3</f>
        <v>total</v>
      </c>
      <c r="AF6" s="370" t="str">
        <f>Ingredientes!S3</f>
        <v>Lisina</v>
      </c>
      <c r="AG6" s="370" t="str">
        <f>Ingredientes!T3</f>
        <v>Met.</v>
      </c>
      <c r="AH6" s="370" t="str">
        <f>Ingredientes!U3</f>
        <v>Met+cis</v>
      </c>
      <c r="AI6" s="370" t="str">
        <f>Ingredientes!V3</f>
        <v>Treo</v>
      </c>
      <c r="AJ6" s="370" t="str">
        <f>Ingredientes!W3</f>
        <v>Trip</v>
      </c>
      <c r="AK6" s="370" t="str">
        <f>Ingredientes!X3</f>
        <v>Ca</v>
      </c>
      <c r="AL6" s="370" t="str">
        <f>Ingredientes!Y3</f>
        <v>P</v>
      </c>
      <c r="AM6" s="370" t="str">
        <f>Ingredientes!Z3</f>
        <v>Na</v>
      </c>
      <c r="AN6" s="370" t="str">
        <f>Ingredientes!AA3</f>
        <v>Cl</v>
      </c>
      <c r="AO6" s="370" t="str">
        <f>Ingredientes!AB3</f>
        <v>Mg</v>
      </c>
      <c r="AP6" s="370" t="str">
        <f>Ingredientes!AC3</f>
        <v>K</v>
      </c>
      <c r="AQ6" s="452" t="s">
        <v>31</v>
      </c>
      <c r="AR6" s="370" t="str">
        <f>Ingredientes!AD3</f>
        <v>Dig.</v>
      </c>
      <c r="AS6" s="370" t="str">
        <f>Ingredientes!AE3</f>
        <v>coelhos</v>
      </c>
      <c r="AT6" s="370" t="str">
        <f>Ingredientes!AF3</f>
        <v>coelhos</v>
      </c>
      <c r="AU6" s="370" t="str">
        <f>Ingredientes!AG3</f>
        <v>Cellulose</v>
      </c>
      <c r="AV6" s="370" t="str">
        <f>Ingredientes!AH3</f>
        <v>X1</v>
      </c>
      <c r="AW6" s="370" t="str">
        <f>Ingredientes!AI3</f>
        <v>X2</v>
      </c>
      <c r="AX6" s="370" t="str">
        <f>Ingredientes!AJ3</f>
        <v>X3</v>
      </c>
      <c r="AY6" s="370" t="str">
        <f>Ingredientes!AK3</f>
        <v>X4</v>
      </c>
      <c r="AZ6" s="370" t="str">
        <f>Ingredientes!AL3</f>
        <v>X5</v>
      </c>
      <c r="BA6" s="370" t="str">
        <f>Ingredientes!AM3</f>
        <v>X6</v>
      </c>
      <c r="BB6" s="370">
        <f>Ingredientes!AN3</f>
        <v>0</v>
      </c>
    </row>
    <row r="7" spans="1:54">
      <c r="A7" s="12"/>
      <c r="B7" s="20"/>
      <c r="C7" s="23" t="s">
        <v>101</v>
      </c>
      <c r="D7" s="25" t="s">
        <v>8</v>
      </c>
      <c r="E7" s="18" t="s">
        <v>8</v>
      </c>
      <c r="F7" s="25" t="s">
        <v>8</v>
      </c>
      <c r="G7" s="13"/>
      <c r="H7" s="31"/>
      <c r="I7" s="49"/>
      <c r="J7" s="34"/>
      <c r="K7" s="25"/>
      <c r="L7" s="36"/>
      <c r="M7" s="15"/>
      <c r="N7" s="15"/>
      <c r="O7" s="164"/>
      <c r="P7" s="5"/>
      <c r="AQ7" s="453"/>
    </row>
    <row r="8" spans="1:54">
      <c r="A8" s="12"/>
      <c r="B8" s="21" t="str">
        <f>Ingredientes!B5</f>
        <v xml:space="preserve">Cevada </v>
      </c>
      <c r="C8" s="509">
        <f>Ingredientes!C5</f>
        <v>0.9</v>
      </c>
      <c r="D8" s="50">
        <f>Ingredientes!D5</f>
        <v>5</v>
      </c>
      <c r="E8" s="281">
        <v>15</v>
      </c>
      <c r="F8" s="50">
        <f>Ingredientes!E5</f>
        <v>15</v>
      </c>
      <c r="G8" s="16"/>
      <c r="H8" s="283" t="s">
        <v>33</v>
      </c>
      <c r="I8" s="50">
        <f>Nutrientes!C6</f>
        <v>0</v>
      </c>
      <c r="J8" s="210">
        <f>SUMPRODUCT($E$8:$E$32,T8:T32)</f>
        <v>88.553977137337426</v>
      </c>
      <c r="K8" s="30">
        <f>Nutrientes!D6</f>
        <v>100</v>
      </c>
      <c r="L8" s="33" t="str">
        <f>Nutrientes!E6</f>
        <v>%</v>
      </c>
      <c r="M8" s="61"/>
      <c r="N8" s="15"/>
      <c r="O8" s="164" t="s">
        <v>7</v>
      </c>
      <c r="P8" s="5">
        <f t="shared" ref="P8:P32" si="0">E8*R8</f>
        <v>13.5</v>
      </c>
      <c r="Q8" t="str">
        <f>Ingredientes!B5</f>
        <v xml:space="preserve">Cevada </v>
      </c>
      <c r="R8">
        <f>Ingredientes!C5</f>
        <v>0.9</v>
      </c>
      <c r="S8">
        <f>Ingredientes!F5</f>
        <v>1</v>
      </c>
      <c r="T8">
        <f>Ingredientes!G5/100</f>
        <v>0.88</v>
      </c>
      <c r="U8">
        <f>Ingredientes!H5/100</f>
        <v>2.2000000000000002E-2</v>
      </c>
      <c r="V8">
        <f>Ingredientes!I5/100</f>
        <v>0.10300000000000001</v>
      </c>
      <c r="W8">
        <f>Ingredientes!J5/100</f>
        <v>0.02</v>
      </c>
      <c r="X8">
        <f>Ingredientes!K5/100</f>
        <v>4.5999999999999999E-2</v>
      </c>
      <c r="Y8">
        <f>Ingredientes!L5/100</f>
        <v>0.17499999999999999</v>
      </c>
      <c r="Z8">
        <f>Ingredientes!M5/100</f>
        <v>5.5E-2</v>
      </c>
      <c r="AA8">
        <f>Ingredientes!N5/100</f>
        <v>9.0000000000000011E-3</v>
      </c>
      <c r="AB8">
        <f>Ingredientes!O5/100</f>
        <v>0.12</v>
      </c>
      <c r="AC8">
        <f>Ingredientes!P5/100</f>
        <v>6.0000000000000001E-3</v>
      </c>
      <c r="AD8">
        <f>Ingredientes!Q5/100</f>
        <v>0.51</v>
      </c>
      <c r="AE8">
        <f>Ingredientes!R5/100</f>
        <v>2.5000000000000001E-2</v>
      </c>
      <c r="AF8">
        <f>Ingredientes!S5/100</f>
        <v>3.9000000000000003E-3</v>
      </c>
      <c r="AG8">
        <f>Ingredientes!T5/100</f>
        <v>1.7000000000000001E-3</v>
      </c>
      <c r="AH8">
        <f>Ingredientes!U5/100</f>
        <v>4.1999999999999997E-3</v>
      </c>
      <c r="AI8">
        <f>Ingredientes!V5/100</f>
        <v>3.5999999999999999E-3</v>
      </c>
      <c r="AJ8">
        <f>Ingredientes!W5/100</f>
        <v>1.2999999999999999E-3</v>
      </c>
      <c r="AK8">
        <f>Ingredientes!X5/100</f>
        <v>5.9999999999999995E-4</v>
      </c>
      <c r="AL8">
        <f>Ingredientes!Y5/100</f>
        <v>3.5999999999999999E-3</v>
      </c>
      <c r="AM8">
        <f>Ingredientes!Z5/100</f>
        <v>2.0000000000000001E-4</v>
      </c>
      <c r="AN8">
        <f>Ingredientes!AA5/100</f>
        <v>1.4000000000000002E-3</v>
      </c>
      <c r="AO8">
        <f>Ingredientes!AB5/100</f>
        <v>1.2999999999999999E-3</v>
      </c>
      <c r="AP8">
        <f>Ingredientes!AC5/100</f>
        <v>5.1000000000000004E-3</v>
      </c>
      <c r="AQ8" s="453"/>
      <c r="AR8">
        <f>Ingredientes!AD5/100</f>
        <v>6.9010000000000002E-2</v>
      </c>
      <c r="AS8">
        <f>Ingredientes!AE5/100</f>
        <v>30.3</v>
      </c>
      <c r="AT8">
        <f>Ingredientes!AF5/100</f>
        <v>29.8</v>
      </c>
      <c r="AU8">
        <f>Ingredientes!AG5/100</f>
        <v>4.5999999999999999E-2</v>
      </c>
      <c r="AV8">
        <f>Ingredientes!AH5/100</f>
        <v>0</v>
      </c>
      <c r="AW8">
        <f>Ingredientes!AI5/100</f>
        <v>0</v>
      </c>
      <c r="AX8">
        <f>Ingredientes!AJ5/100</f>
        <v>0</v>
      </c>
      <c r="AY8">
        <f>Ingredientes!AK5/100</f>
        <v>0</v>
      </c>
      <c r="AZ8">
        <f>Ingredientes!AL5/100</f>
        <v>0</v>
      </c>
      <c r="BA8">
        <f>Ingredientes!AO5/100</f>
        <v>0</v>
      </c>
      <c r="BB8">
        <f>Ingredientes!AP5/100</f>
        <v>0</v>
      </c>
    </row>
    <row r="9" spans="1:54">
      <c r="A9" s="12"/>
      <c r="B9" s="469" t="str">
        <f>Ingredientes!B6</f>
        <v xml:space="preserve">Milho em grão </v>
      </c>
      <c r="C9" s="509">
        <f>Ingredientes!C6</f>
        <v>0.23</v>
      </c>
      <c r="D9" s="50">
        <f>Ingredientes!D6</f>
        <v>0</v>
      </c>
      <c r="E9" s="281">
        <v>0</v>
      </c>
      <c r="F9" s="50">
        <f>Ingredientes!E6</f>
        <v>0</v>
      </c>
      <c r="G9" s="16"/>
      <c r="H9" s="283" t="s">
        <v>36</v>
      </c>
      <c r="I9" s="50">
        <f>Nutrientes!C7</f>
        <v>0</v>
      </c>
      <c r="J9" s="210">
        <f>SUMPRODUCT($E$8:$E$32,U8:U32)</f>
        <v>8.8146987415438147</v>
      </c>
      <c r="K9" s="30">
        <f>Nutrientes!D7</f>
        <v>12</v>
      </c>
      <c r="L9" s="33" t="str">
        <f>Nutrientes!E7</f>
        <v>%</v>
      </c>
      <c r="M9" s="15"/>
      <c r="N9" s="15"/>
      <c r="O9" s="164"/>
      <c r="P9" s="5">
        <f t="shared" si="0"/>
        <v>0</v>
      </c>
      <c r="Q9" t="str">
        <f>Ingredientes!B6</f>
        <v xml:space="preserve">Milho em grão </v>
      </c>
      <c r="R9">
        <f>Ingredientes!C6</f>
        <v>0.23</v>
      </c>
      <c r="S9">
        <f>Ingredientes!F6</f>
        <v>1</v>
      </c>
      <c r="T9">
        <f>Ingredientes!G6/100</f>
        <v>0.88</v>
      </c>
      <c r="U9">
        <f>Ingredientes!H6/100</f>
        <v>1.2E-2</v>
      </c>
      <c r="V9">
        <f>Ingredientes!I6/100</f>
        <v>8.199999999999999E-2</v>
      </c>
      <c r="W9">
        <f>Ingredientes!J6/100</f>
        <v>3.5000000000000003E-2</v>
      </c>
      <c r="X9">
        <f>Ingredientes!K6/100</f>
        <v>1.9E-2</v>
      </c>
      <c r="Y9">
        <f>Ingredientes!L6/100</f>
        <v>9.5000000000000001E-2</v>
      </c>
      <c r="Z9">
        <f>Ingredientes!M6/100</f>
        <v>2.5000000000000001E-2</v>
      </c>
      <c r="AA9">
        <f>Ingredientes!N6/100</f>
        <v>5.0000000000000001E-3</v>
      </c>
      <c r="AB9">
        <f>Ingredientes!O6/100</f>
        <v>7.0000000000000007E-2</v>
      </c>
      <c r="AC9">
        <f>Ingredientes!P6/100</f>
        <v>6.9999999999999993E-3</v>
      </c>
      <c r="AD9">
        <f>Ingredientes!Q6/100</f>
        <v>0.64</v>
      </c>
      <c r="AE9">
        <f>Ingredientes!R6/100</f>
        <v>1.4999999999999999E-2</v>
      </c>
      <c r="AF9">
        <f>Ingredientes!S6/100</f>
        <v>2.3E-3</v>
      </c>
      <c r="AG9">
        <f>Ingredientes!T6/100</f>
        <v>1.7000000000000001E-3</v>
      </c>
      <c r="AH9">
        <f>Ingredientes!U6/100</f>
        <v>3.4999999999999996E-3</v>
      </c>
      <c r="AI9">
        <f>Ingredientes!V6/100</f>
        <v>2.8999999999999998E-3</v>
      </c>
      <c r="AJ9">
        <f>Ingredientes!W6/100</f>
        <v>5.0000000000000001E-4</v>
      </c>
      <c r="AK9">
        <f>Ingredientes!X6/100</f>
        <v>2.0000000000000001E-4</v>
      </c>
      <c r="AL9">
        <f>Ingredientes!Y6/100</f>
        <v>2.5000000000000001E-3</v>
      </c>
      <c r="AM9">
        <f>Ingredientes!Z6/100</f>
        <v>1E-4</v>
      </c>
      <c r="AN9">
        <f>Ingredientes!AA6/100</f>
        <v>5.0000000000000001E-4</v>
      </c>
      <c r="AO9">
        <f>Ingredientes!AB6/100</f>
        <v>1.1000000000000001E-3</v>
      </c>
      <c r="AP9">
        <f>Ingredientes!AC6/100</f>
        <v>3.2000000000000002E-3</v>
      </c>
      <c r="AQ9" s="453"/>
      <c r="AR9">
        <f>Ingredientes!AD6/100</f>
        <v>5.33E-2</v>
      </c>
      <c r="AS9">
        <f>Ingredientes!AE6/100</f>
        <v>31.3</v>
      </c>
      <c r="AT9">
        <f>Ingredientes!AF6/100</f>
        <v>30.5</v>
      </c>
      <c r="AU9">
        <f>Ingredientes!AG6/100</f>
        <v>0.02</v>
      </c>
      <c r="AV9">
        <f>Ingredientes!AH6/100</f>
        <v>0</v>
      </c>
      <c r="AW9">
        <f>Ingredientes!AI6/100</f>
        <v>0</v>
      </c>
      <c r="AX9">
        <f>Ingredientes!AJ6/100</f>
        <v>0</v>
      </c>
      <c r="AY9">
        <f>Ingredientes!AK6/100</f>
        <v>0</v>
      </c>
      <c r="AZ9">
        <f>Ingredientes!AL6/100</f>
        <v>0</v>
      </c>
      <c r="BA9">
        <f>Ingredientes!AO6/100</f>
        <v>0</v>
      </c>
      <c r="BB9">
        <f>Ingredientes!AP6/100</f>
        <v>0</v>
      </c>
    </row>
    <row r="10" spans="1:54">
      <c r="A10" s="12"/>
      <c r="B10" s="21" t="str">
        <f>Ingredientes!B7</f>
        <v>Farelo de trigo</v>
      </c>
      <c r="C10" s="509">
        <f>Ingredientes!C7</f>
        <v>0.65</v>
      </c>
      <c r="D10" s="50">
        <f>Ingredientes!D7</f>
        <v>0</v>
      </c>
      <c r="E10" s="281">
        <v>25</v>
      </c>
      <c r="F10" s="50">
        <f>Ingredientes!E7</f>
        <v>25</v>
      </c>
      <c r="G10" s="16"/>
      <c r="H10" s="283" t="s">
        <v>37</v>
      </c>
      <c r="I10" s="50">
        <f>Nutrientes!C8</f>
        <v>14</v>
      </c>
      <c r="J10" s="210">
        <f>SUMPRODUCT($E$8:$E$32,V8:V32)</f>
        <v>15.999999999999993</v>
      </c>
      <c r="K10" s="30">
        <f>Nutrientes!D8</f>
        <v>16</v>
      </c>
      <c r="L10" s="33" t="str">
        <f>Nutrientes!E8</f>
        <v>%</v>
      </c>
      <c r="M10" s="15"/>
      <c r="N10" s="15"/>
      <c r="O10" s="164"/>
      <c r="P10" s="5">
        <f t="shared" si="0"/>
        <v>16.25</v>
      </c>
      <c r="Q10" t="str">
        <f>Ingredientes!B7</f>
        <v>Farelo de trigo</v>
      </c>
      <c r="R10">
        <f>Ingredientes!C7</f>
        <v>0.65</v>
      </c>
      <c r="S10">
        <f>Ingredientes!F7</f>
        <v>1</v>
      </c>
      <c r="T10">
        <f>Ingredientes!G7/100</f>
        <v>0.88</v>
      </c>
      <c r="U10">
        <f>Ingredientes!H7/100</f>
        <v>0.05</v>
      </c>
      <c r="V10">
        <f>Ingredientes!I7/100</f>
        <v>0.15</v>
      </c>
      <c r="W10">
        <f>Ingredientes!J7/100</f>
        <v>3.4000000000000002E-2</v>
      </c>
      <c r="X10">
        <f>Ingredientes!K7/100</f>
        <v>9.5000000000000001E-2</v>
      </c>
      <c r="Y10">
        <f>Ingredientes!L7/100</f>
        <v>0.40500000000000003</v>
      </c>
      <c r="Z10">
        <f>Ingredientes!M7/100</f>
        <v>0.11800000000000001</v>
      </c>
      <c r="AA10">
        <f>Ingredientes!N7/100</f>
        <v>3.5000000000000003E-2</v>
      </c>
      <c r="AB10">
        <f>Ingredientes!O7/100</f>
        <v>0.28699999999999998</v>
      </c>
      <c r="AC10">
        <f>Ingredientes!P7/100</f>
        <v>2.8999999999999998E-2</v>
      </c>
      <c r="AD10">
        <f>Ingredientes!Q7/100</f>
        <v>0.19</v>
      </c>
      <c r="AE10">
        <f>Ingredientes!R7/100</f>
        <v>0.05</v>
      </c>
      <c r="AF10">
        <f>Ingredientes!S7/100</f>
        <v>5.8999999999999999E-3</v>
      </c>
      <c r="AG10">
        <f>Ingredientes!T7/100</f>
        <v>2.3999999999999998E-3</v>
      </c>
      <c r="AH10">
        <f>Ingredientes!U7/100</f>
        <v>5.5000000000000005E-3</v>
      </c>
      <c r="AI10">
        <f>Ingredientes!V7/100</f>
        <v>4.7999999999999996E-3</v>
      </c>
      <c r="AJ10">
        <f>Ingredientes!W7/100</f>
        <v>1.9E-3</v>
      </c>
      <c r="AK10">
        <f>Ingredientes!X7/100</f>
        <v>1.5E-3</v>
      </c>
      <c r="AL10">
        <f>Ingredientes!Y7/100</f>
        <v>1.09E-2</v>
      </c>
      <c r="AM10">
        <f>Ingredientes!Z7/100</f>
        <v>2.9999999999999997E-4</v>
      </c>
      <c r="AN10">
        <f>Ingredientes!AA7/100</f>
        <v>8.0000000000000004E-4</v>
      </c>
      <c r="AO10">
        <f>Ingredientes!AB7/100</f>
        <v>4.4000000000000003E-3</v>
      </c>
      <c r="AP10">
        <f>Ingredientes!AC7/100</f>
        <v>1.1000000000000001E-2</v>
      </c>
      <c r="AQ10" s="453"/>
      <c r="AR10">
        <f>Ingredientes!AD7/100</f>
        <v>0.111</v>
      </c>
      <c r="AS10">
        <f>Ingredientes!AE7/100</f>
        <v>24.6</v>
      </c>
      <c r="AT10">
        <f>Ingredientes!AF7/100</f>
        <v>23.3</v>
      </c>
      <c r="AU10">
        <f>Ingredientes!AG7/100</f>
        <v>8.3000000000000004E-2</v>
      </c>
      <c r="AV10">
        <f>Ingredientes!AH7/100</f>
        <v>0</v>
      </c>
      <c r="AW10">
        <f>Ingredientes!AI7/100</f>
        <v>0</v>
      </c>
      <c r="AX10">
        <f>Ingredientes!AJ7/100</f>
        <v>0</v>
      </c>
      <c r="AY10">
        <f>Ingredientes!AK7/100</f>
        <v>0</v>
      </c>
      <c r="AZ10">
        <f>Ingredientes!AL7/100</f>
        <v>0</v>
      </c>
      <c r="BA10">
        <f>Ingredientes!AO7/100</f>
        <v>0</v>
      </c>
      <c r="BB10">
        <f>Ingredientes!AP7/100</f>
        <v>0</v>
      </c>
    </row>
    <row r="11" spans="1:54">
      <c r="A11" s="12"/>
      <c r="B11" s="21" t="str">
        <f>Ingredientes!B8</f>
        <v>Melaço de beterraba</v>
      </c>
      <c r="C11" s="509">
        <f>Ingredientes!C8</f>
        <v>0.9</v>
      </c>
      <c r="D11" s="50">
        <f>Ingredientes!D8</f>
        <v>0</v>
      </c>
      <c r="E11" s="281">
        <v>5</v>
      </c>
      <c r="F11" s="50">
        <f>Ingredientes!E8</f>
        <v>5</v>
      </c>
      <c r="G11" s="16"/>
      <c r="H11" s="283" t="s">
        <v>38</v>
      </c>
      <c r="I11" s="50">
        <f>Nutrientes!C9</f>
        <v>0</v>
      </c>
      <c r="J11" s="210">
        <f>SUMPRODUCT($E$8:$E$32,W8:W32)</f>
        <v>2.4721069797176001</v>
      </c>
      <c r="K11" s="30">
        <f>Nutrientes!D9</f>
        <v>3</v>
      </c>
      <c r="L11" s="33" t="str">
        <f>Nutrientes!E9</f>
        <v>%</v>
      </c>
      <c r="M11" s="15"/>
      <c r="N11" s="15"/>
      <c r="O11" s="164"/>
      <c r="P11" s="5">
        <f t="shared" si="0"/>
        <v>4.5</v>
      </c>
      <c r="Q11" t="str">
        <f>Ingredientes!B8</f>
        <v>Melaço de beterraba</v>
      </c>
      <c r="R11">
        <f>Ingredientes!C8</f>
        <v>0.9</v>
      </c>
      <c r="S11">
        <f>Ingredientes!F8</f>
        <v>1</v>
      </c>
      <c r="T11">
        <f>Ingredientes!G8/100</f>
        <v>0.75</v>
      </c>
      <c r="U11">
        <f>Ingredientes!H8/100</f>
        <v>8.5999999999999993E-2</v>
      </c>
      <c r="V11">
        <f>Ingredientes!I8/100</f>
        <v>0.105</v>
      </c>
      <c r="W11">
        <f>Ingredientes!J8/100</f>
        <v>0</v>
      </c>
      <c r="X11">
        <f>Ingredientes!K8/100</f>
        <v>0</v>
      </c>
      <c r="Y11">
        <f>Ingredientes!L8/100</f>
        <v>0</v>
      </c>
      <c r="Z11">
        <f>Ingredientes!M8/100</f>
        <v>0</v>
      </c>
      <c r="AA11">
        <f>Ingredientes!N8/100</f>
        <v>0</v>
      </c>
      <c r="AB11">
        <f>Ingredientes!O8/100</f>
        <v>0</v>
      </c>
      <c r="AC11">
        <f>Ingredientes!P8/100</f>
        <v>0</v>
      </c>
      <c r="AD11">
        <f>Ingredientes!Q8/100</f>
        <v>0</v>
      </c>
      <c r="AE11">
        <f>Ingredientes!R8/100</f>
        <v>0.45</v>
      </c>
      <c r="AF11">
        <f>Ingredientes!S8/100</f>
        <v>4.0000000000000002E-4</v>
      </c>
      <c r="AG11">
        <f>Ingredientes!T8/100</f>
        <v>5.0000000000000001E-4</v>
      </c>
      <c r="AH11">
        <f>Ingredientes!U8/100</f>
        <v>1E-3</v>
      </c>
      <c r="AI11">
        <f>Ingredientes!V8/100</f>
        <v>5.9999999999999995E-4</v>
      </c>
      <c r="AJ11">
        <f>Ingredientes!W8/100</f>
        <v>1E-3</v>
      </c>
      <c r="AK11">
        <f>Ingredientes!X8/100</f>
        <v>2.2000000000000001E-3</v>
      </c>
      <c r="AL11">
        <f>Ingredientes!Y8/100</f>
        <v>2.0000000000000001E-4</v>
      </c>
      <c r="AM11">
        <f>Ingredientes!Z8/100</f>
        <v>8.0000000000000002E-3</v>
      </c>
      <c r="AN11">
        <f>Ingredientes!AA8/100</f>
        <v>1.0800000000000001E-2</v>
      </c>
      <c r="AO11">
        <f>Ingredientes!AB8/100</f>
        <v>5.0000000000000001E-4</v>
      </c>
      <c r="AP11">
        <f>Ingredientes!AC8/100</f>
        <v>3.9100000000000003E-2</v>
      </c>
      <c r="AQ11" s="453"/>
      <c r="AR11">
        <f>Ingredientes!AD8/100</f>
        <v>7.3499999999999996E-2</v>
      </c>
      <c r="AS11">
        <f>Ingredientes!AE8/100</f>
        <v>25.5</v>
      </c>
      <c r="AT11">
        <f>Ingredientes!AF8/100</f>
        <v>24.5</v>
      </c>
      <c r="AU11">
        <f>Ingredientes!AG8/100</f>
        <v>0</v>
      </c>
      <c r="AV11">
        <f>Ingredientes!AH8/100</f>
        <v>0</v>
      </c>
      <c r="AW11">
        <f>Ingredientes!AI8/100</f>
        <v>0</v>
      </c>
      <c r="AX11">
        <f>Ingredientes!AJ8/100</f>
        <v>0</v>
      </c>
      <c r="AY11">
        <f>Ingredientes!AK8/100</f>
        <v>0</v>
      </c>
      <c r="AZ11">
        <f>Ingredientes!AL8/100</f>
        <v>0</v>
      </c>
      <c r="BA11">
        <f>Ingredientes!AO8/100</f>
        <v>0</v>
      </c>
      <c r="BB11">
        <f>Ingredientes!AP8/100</f>
        <v>0</v>
      </c>
    </row>
    <row r="12" spans="1:54">
      <c r="A12" s="12"/>
      <c r="B12" s="469" t="s">
        <v>109</v>
      </c>
      <c r="C12" s="509">
        <f>Ingredientes!C9</f>
        <v>0.8</v>
      </c>
      <c r="D12" s="50">
        <f>Ingredientes!D9</f>
        <v>0</v>
      </c>
      <c r="E12" s="281">
        <v>1.710135500952072</v>
      </c>
      <c r="F12" s="50">
        <f>Ingredientes!E9</f>
        <v>15</v>
      </c>
      <c r="G12" s="16"/>
      <c r="H12" s="283" t="s">
        <v>39</v>
      </c>
      <c r="I12" s="50">
        <f>Nutrientes!C10</f>
        <v>12.5</v>
      </c>
      <c r="J12" s="210">
        <f>SUMPRODUCT($E$8:$E$32,X8:X32)</f>
        <v>15.995219478834866</v>
      </c>
      <c r="K12" s="30">
        <f>Nutrientes!D10</f>
        <v>17</v>
      </c>
      <c r="L12" s="33" t="str">
        <f>Nutrientes!E10</f>
        <v>%</v>
      </c>
      <c r="M12" s="15"/>
      <c r="N12" s="15"/>
      <c r="O12" s="164"/>
      <c r="P12" s="5">
        <f t="shared" si="0"/>
        <v>1.3681084007616577</v>
      </c>
      <c r="Q12" t="str">
        <f>Ingredientes!B9</f>
        <v>Farelo de girassol 28</v>
      </c>
      <c r="R12">
        <f>Ingredientes!C9</f>
        <v>0.8</v>
      </c>
      <c r="S12">
        <f>Ingredientes!F9</f>
        <v>1</v>
      </c>
      <c r="T12">
        <f>Ingredientes!G9/100</f>
        <v>0.9</v>
      </c>
      <c r="U12">
        <f>Ingredientes!H9/100</f>
        <v>6.8000000000000005E-2</v>
      </c>
      <c r="V12">
        <f>Ingredientes!I9/100</f>
        <v>0.27899999999999997</v>
      </c>
      <c r="W12">
        <f>Ingredientes!J9/100</f>
        <v>2.7000000000000003E-2</v>
      </c>
      <c r="X12">
        <f>Ingredientes!K9/100</f>
        <v>0.252</v>
      </c>
      <c r="Y12">
        <f>Ingredientes!L9/100</f>
        <v>0.42799999999999999</v>
      </c>
      <c r="Z12">
        <f>Ingredientes!M9/100</f>
        <v>0.30199999999999999</v>
      </c>
      <c r="AA12">
        <f>Ingredientes!N9/100</f>
        <v>0.10099999999999999</v>
      </c>
      <c r="AB12">
        <f>Ingredientes!O9/100</f>
        <v>0.12599999999999997</v>
      </c>
      <c r="AC12">
        <f>Ingredientes!P9/100</f>
        <v>7.2000000000000008E-2</v>
      </c>
      <c r="AD12">
        <f>Ingredientes!Q9/100</f>
        <v>0</v>
      </c>
      <c r="AE12">
        <f>Ingredientes!R9/100</f>
        <v>0.05</v>
      </c>
      <c r="AF12">
        <f>Ingredientes!S9/100</f>
        <v>0.01</v>
      </c>
      <c r="AG12">
        <f>Ingredientes!T9/100</f>
        <v>6.7000000000000002E-3</v>
      </c>
      <c r="AH12">
        <f>Ingredientes!U9/100</f>
        <v>1.2E-2</v>
      </c>
      <c r="AI12">
        <f>Ingredientes!V9/100</f>
        <v>1.03E-2</v>
      </c>
      <c r="AJ12">
        <f>Ingredientes!W9/100</f>
        <v>3.5999999999999999E-3</v>
      </c>
      <c r="AK12">
        <f>Ingredientes!X9/100</f>
        <v>3.4999999999999996E-3</v>
      </c>
      <c r="AL12">
        <f>Ingredientes!Y9/100</f>
        <v>0.01</v>
      </c>
      <c r="AM12">
        <f>Ingredientes!Z9/100</f>
        <v>2.9999999999999997E-4</v>
      </c>
      <c r="AN12">
        <f>Ingredientes!AA9/100</f>
        <v>1.5E-3</v>
      </c>
      <c r="AO12">
        <f>Ingredientes!AB9/100</f>
        <v>5.0000000000000001E-3</v>
      </c>
      <c r="AP12">
        <f>Ingredientes!AC9/100</f>
        <v>1.1000000000000001E-2</v>
      </c>
      <c r="AQ12" s="453"/>
      <c r="AR12">
        <f>Ingredientes!AD9/100</f>
        <v>0.21482999999999997</v>
      </c>
      <c r="AS12">
        <f>Ingredientes!AE9/100</f>
        <v>22.4</v>
      </c>
      <c r="AT12">
        <f>Ingredientes!AF9/100</f>
        <v>20.399999999999999</v>
      </c>
      <c r="AU12">
        <f>Ingredientes!AG9/100</f>
        <v>0.20100000000000001</v>
      </c>
      <c r="AV12">
        <f>Ingredientes!AH9/100</f>
        <v>0</v>
      </c>
      <c r="AW12">
        <f>Ingredientes!AI9/100</f>
        <v>0</v>
      </c>
      <c r="AX12">
        <f>Ingredientes!AJ9/100</f>
        <v>0</v>
      </c>
      <c r="AY12">
        <f>Ingredientes!AK9/100</f>
        <v>0</v>
      </c>
      <c r="AZ12">
        <f>Ingredientes!AL9/100</f>
        <v>0</v>
      </c>
      <c r="BA12">
        <f>Ingredientes!AO9/100</f>
        <v>0</v>
      </c>
      <c r="BB12">
        <f>Ingredientes!AP9/100</f>
        <v>0</v>
      </c>
    </row>
    <row r="13" spans="1:54">
      <c r="A13" s="12"/>
      <c r="B13" s="21" t="str">
        <f>Ingredientes!B10</f>
        <v>Feno de alfafa 15</v>
      </c>
      <c r="C13" s="509">
        <f>Ingredientes!C10</f>
        <v>1.3</v>
      </c>
      <c r="D13" s="50">
        <f>Ingredientes!D10</f>
        <v>0</v>
      </c>
      <c r="E13" s="281">
        <v>30.224823546465196</v>
      </c>
      <c r="F13" s="50">
        <f>Ingredientes!E10</f>
        <v>45</v>
      </c>
      <c r="G13" s="16"/>
      <c r="H13" s="283" t="s">
        <v>34</v>
      </c>
      <c r="I13" s="50">
        <f>Nutrientes!C11</f>
        <v>25</v>
      </c>
      <c r="J13" s="210">
        <f>SUMPRODUCT($E$8:$E$32,Y8:Y32)</f>
        <v>34.999999999999993</v>
      </c>
      <c r="K13" s="30">
        <f>Nutrientes!D11</f>
        <v>35</v>
      </c>
      <c r="L13" s="33" t="str">
        <f>Nutrientes!E11</f>
        <v>%</v>
      </c>
      <c r="M13" s="15"/>
      <c r="N13" s="15"/>
      <c r="O13" s="164"/>
      <c r="P13" s="5">
        <f t="shared" si="0"/>
        <v>39.292270610404756</v>
      </c>
      <c r="Q13" t="str">
        <f>Ingredientes!B10</f>
        <v>Feno de alfafa 15</v>
      </c>
      <c r="R13">
        <f>Ingredientes!C10</f>
        <v>1.3</v>
      </c>
      <c r="S13">
        <f>Ingredientes!F10</f>
        <v>1</v>
      </c>
      <c r="T13">
        <f>Ingredientes!G10/100</f>
        <v>0.9</v>
      </c>
      <c r="U13">
        <f>Ingredientes!H10/100</f>
        <v>9.9000000000000005E-2</v>
      </c>
      <c r="V13">
        <f>Ingredientes!I10/100</f>
        <v>0.153</v>
      </c>
      <c r="W13">
        <f>Ingredientes!J10/100</f>
        <v>3.2000000000000001E-2</v>
      </c>
      <c r="X13">
        <f>Ingredientes!K10/100</f>
        <v>0.26100000000000001</v>
      </c>
      <c r="Y13">
        <f>Ingredientes!L10/100</f>
        <v>0.41799999999999998</v>
      </c>
      <c r="Z13">
        <f>Ingredientes!M10/100</f>
        <v>0.32600000000000001</v>
      </c>
      <c r="AA13">
        <f>Ingredientes!N10/100</f>
        <v>7.2999999999999995E-2</v>
      </c>
      <c r="AB13">
        <f>Ingredientes!O10/100</f>
        <v>9.1999999999999957E-2</v>
      </c>
      <c r="AC13">
        <f>Ingredientes!P10/100</f>
        <v>6.8000000000000005E-2</v>
      </c>
      <c r="AD13">
        <f>Ingredientes!Q10/100</f>
        <v>0</v>
      </c>
      <c r="AE13">
        <f>Ingredientes!R10/100</f>
        <v>0.03</v>
      </c>
      <c r="AF13">
        <f>Ingredientes!S10/100</f>
        <v>6.6E-3</v>
      </c>
      <c r="AG13">
        <f>Ingredientes!T10/100</f>
        <v>2.3E-3</v>
      </c>
      <c r="AH13">
        <f>Ingredientes!U10/100</f>
        <v>4.0999999999999995E-3</v>
      </c>
      <c r="AI13">
        <f>Ingredientes!V10/100</f>
        <v>6.3E-3</v>
      </c>
      <c r="AJ13">
        <f>Ingredientes!W10/100</f>
        <v>2.5000000000000001E-3</v>
      </c>
      <c r="AK13">
        <f>Ingredientes!X10/100</f>
        <v>1.4999999999999999E-2</v>
      </c>
      <c r="AL13">
        <f>Ingredientes!Y10/100</f>
        <v>2.5999999999999999E-3</v>
      </c>
      <c r="AM13">
        <f>Ingredientes!Z10/100</f>
        <v>7.000000000000001E-4</v>
      </c>
      <c r="AN13">
        <f>Ingredientes!AA10/100</f>
        <v>4.7999999999999996E-3</v>
      </c>
      <c r="AO13">
        <f>Ingredientes!AB10/100</f>
        <v>2.7000000000000001E-3</v>
      </c>
      <c r="AP13">
        <f>Ingredientes!AC10/100</f>
        <v>2.1000000000000001E-2</v>
      </c>
      <c r="AQ13" s="453"/>
      <c r="AR13">
        <f>Ingredientes!AD10/100</f>
        <v>8.8739999999999999E-2</v>
      </c>
      <c r="AS13">
        <f>Ingredientes!AE10/100</f>
        <v>17.7</v>
      </c>
      <c r="AT13">
        <f>Ingredientes!AF10/100</f>
        <v>16.600000000000001</v>
      </c>
      <c r="AU13">
        <f>Ingredientes!AG10/100</f>
        <v>0.253</v>
      </c>
      <c r="AV13">
        <f>Ingredientes!AH10/100</f>
        <v>0</v>
      </c>
      <c r="AW13">
        <f>Ingredientes!AI10/100</f>
        <v>0</v>
      </c>
      <c r="AX13">
        <f>Ingredientes!AJ10/100</f>
        <v>0</v>
      </c>
      <c r="AY13">
        <f>Ingredientes!AK10/100</f>
        <v>0</v>
      </c>
      <c r="AZ13">
        <f>Ingredientes!AL10/100</f>
        <v>0</v>
      </c>
      <c r="BA13">
        <f>Ingredientes!AO10/100</f>
        <v>0</v>
      </c>
      <c r="BB13">
        <f>Ingredientes!AP10/100</f>
        <v>0</v>
      </c>
    </row>
    <row r="14" spans="1:54">
      <c r="A14" s="12"/>
      <c r="B14" s="21" t="str">
        <f>Ingredientes!B11</f>
        <v>Farelo de arroz</v>
      </c>
      <c r="C14" s="509">
        <f>Ingredientes!C11</f>
        <v>0.68</v>
      </c>
      <c r="D14" s="50">
        <f>Ingredientes!D11</f>
        <v>0</v>
      </c>
      <c r="E14" s="281">
        <v>0</v>
      </c>
      <c r="F14" s="50">
        <f>Ingredientes!E11</f>
        <v>0</v>
      </c>
      <c r="G14" s="16"/>
      <c r="H14" s="283" t="s">
        <v>35</v>
      </c>
      <c r="I14" s="50">
        <f>Nutrientes!C12</f>
        <v>15</v>
      </c>
      <c r="J14" s="210">
        <f>SUMPRODUCT($E$8:$E$32,Z8:Z32)</f>
        <v>19.744564250313552</v>
      </c>
      <c r="K14" s="30">
        <f>Nutrientes!D12</f>
        <v>22</v>
      </c>
      <c r="L14" s="33" t="str">
        <f>Nutrientes!E12</f>
        <v>%</v>
      </c>
      <c r="M14" s="15"/>
      <c r="N14" s="15"/>
      <c r="O14" s="164"/>
      <c r="P14" s="5">
        <f t="shared" si="0"/>
        <v>0</v>
      </c>
      <c r="Q14" t="str">
        <f>Ingredientes!B11</f>
        <v>Farelo de arroz</v>
      </c>
      <c r="R14">
        <f>Ingredientes!C11</f>
        <v>0.68</v>
      </c>
      <c r="S14">
        <f>Ingredientes!F11</f>
        <v>1</v>
      </c>
      <c r="T14">
        <f>Ingredientes!G11/100</f>
        <v>0.9</v>
      </c>
      <c r="U14">
        <f>Ingredientes!H11/100</f>
        <v>0.09</v>
      </c>
      <c r="V14">
        <f>Ingredientes!I11/100</f>
        <v>0.13500000000000001</v>
      </c>
      <c r="W14">
        <f>Ingredientes!J11/100</f>
        <v>0.153</v>
      </c>
      <c r="X14">
        <f>Ingredientes!K11/100</f>
        <v>8.1000000000000003E-2</v>
      </c>
      <c r="Y14">
        <f>Ingredientes!L11/100</f>
        <v>0.21100000000000002</v>
      </c>
      <c r="Z14">
        <f>Ingredientes!M11/100</f>
        <v>0.10099999999999999</v>
      </c>
      <c r="AA14">
        <f>Ingredientes!N11/100</f>
        <v>3.6000000000000004E-2</v>
      </c>
      <c r="AB14">
        <f>Ingredientes!O11/100</f>
        <v>0.11000000000000001</v>
      </c>
      <c r="AC14">
        <f>Ingredientes!P11/100</f>
        <v>1.4999999999999999E-2</v>
      </c>
      <c r="AD14">
        <f>Ingredientes!Q11/100</f>
        <v>0.27</v>
      </c>
      <c r="AE14">
        <f>Ingredientes!R11/100</f>
        <v>0.03</v>
      </c>
      <c r="AF14">
        <f>Ingredientes!S11/100</f>
        <v>5.8999999999999999E-3</v>
      </c>
      <c r="AG14">
        <f>Ingredientes!T11/100</f>
        <v>2.0999999999999999E-3</v>
      </c>
      <c r="AH14">
        <f>Ingredientes!U11/100</f>
        <v>4.4000000000000003E-3</v>
      </c>
      <c r="AI14">
        <f>Ingredientes!V11/100</f>
        <v>5.3E-3</v>
      </c>
      <c r="AJ14">
        <f>Ingredientes!W11/100</f>
        <v>1.4000000000000002E-3</v>
      </c>
      <c r="AK14">
        <f>Ingredientes!X11/100</f>
        <v>1.1999999999999999E-3</v>
      </c>
      <c r="AL14">
        <f>Ingredientes!Y11/100</f>
        <v>1.6E-2</v>
      </c>
      <c r="AM14">
        <f>Ingredientes!Z11/100</f>
        <v>5.9999999999999995E-4</v>
      </c>
      <c r="AN14">
        <f>Ingredientes!AA11/100</f>
        <v>8.0000000000000004E-4</v>
      </c>
      <c r="AO14">
        <f>Ingredientes!AB11/100</f>
        <v>0.01</v>
      </c>
      <c r="AP14">
        <f>Ingredientes!AC11/100</f>
        <v>1.6E-2</v>
      </c>
      <c r="AQ14" s="453"/>
      <c r="AR14">
        <f>Ingredientes!AD11/100</f>
        <v>8.7750000000000009E-2</v>
      </c>
      <c r="AS14">
        <f>Ingredientes!AE11/100</f>
        <v>29.7</v>
      </c>
      <c r="AT14">
        <f>Ingredientes!AF11/100</f>
        <v>28.5</v>
      </c>
      <c r="AU14">
        <f>Ingredientes!AG11/100</f>
        <v>6.5000000000000002E-2</v>
      </c>
      <c r="AV14">
        <f>Ingredientes!AH11/100</f>
        <v>0</v>
      </c>
      <c r="AW14">
        <f>Ingredientes!AI11/100</f>
        <v>0</v>
      </c>
      <c r="AX14">
        <f>Ingredientes!AJ11/100</f>
        <v>0</v>
      </c>
      <c r="AY14">
        <f>Ingredientes!AK11/100</f>
        <v>0</v>
      </c>
      <c r="AZ14">
        <f>Ingredientes!AL11/100</f>
        <v>0</v>
      </c>
      <c r="BA14">
        <f>Ingredientes!AO11/100</f>
        <v>0</v>
      </c>
      <c r="BB14">
        <f>Ingredientes!AP11/100</f>
        <v>0</v>
      </c>
    </row>
    <row r="15" spans="1:54">
      <c r="A15" s="12"/>
      <c r="B15" s="21" t="str">
        <f>Ingredientes!B12</f>
        <v>Palha de trigo</v>
      </c>
      <c r="C15" s="509">
        <f>Ingredientes!C12</f>
        <v>0.5</v>
      </c>
      <c r="D15" s="50">
        <f>Ingredientes!D12</f>
        <v>0</v>
      </c>
      <c r="E15" s="281">
        <v>10</v>
      </c>
      <c r="F15" s="50">
        <f>Ingredientes!E12</f>
        <v>10</v>
      </c>
      <c r="G15" s="16"/>
      <c r="H15" s="283" t="s">
        <v>40</v>
      </c>
      <c r="I15" s="50">
        <f>Nutrientes!C13</f>
        <v>3</v>
      </c>
      <c r="J15" s="210">
        <f>SUMPRODUCT($E$8:$E$32,AA8:AA32)</f>
        <v>4.2520487937231213</v>
      </c>
      <c r="K15" s="30">
        <f>Nutrientes!D13</f>
        <v>7</v>
      </c>
      <c r="L15" s="33" t="str">
        <f>Nutrientes!E13</f>
        <v>%</v>
      </c>
      <c r="M15" s="15"/>
      <c r="N15" s="15"/>
      <c r="O15" s="164"/>
      <c r="P15" s="5">
        <f t="shared" si="0"/>
        <v>5</v>
      </c>
      <c r="Q15" t="str">
        <f>Ingredientes!B12</f>
        <v>Palha de trigo</v>
      </c>
      <c r="R15">
        <f>Ingredientes!C12</f>
        <v>0.5</v>
      </c>
      <c r="S15">
        <f>Ingredientes!F12</f>
        <v>1</v>
      </c>
      <c r="T15">
        <f>Ingredientes!G12/100</f>
        <v>0.9</v>
      </c>
      <c r="U15">
        <f>Ingredientes!H12/100</f>
        <v>6.0999999999999999E-2</v>
      </c>
      <c r="V15">
        <f>Ingredientes!I12/100</f>
        <v>3.6000000000000004E-2</v>
      </c>
      <c r="W15">
        <f>Ingredientes!J12/100</f>
        <v>1.2E-2</v>
      </c>
      <c r="X15">
        <f>Ingredientes!K12/100</f>
        <v>0.39500000000000002</v>
      </c>
      <c r="Y15">
        <f>Ingredientes!L12/100</f>
        <v>0.75</v>
      </c>
      <c r="Z15">
        <f>Ingredientes!M12/100</f>
        <v>0.47399999999999998</v>
      </c>
      <c r="AA15">
        <f>Ingredientes!N12/100</f>
        <v>0.08</v>
      </c>
      <c r="AB15">
        <f>Ingredientes!O12/100</f>
        <v>0.27600000000000002</v>
      </c>
      <c r="AC15">
        <f>Ingredientes!P12/100</f>
        <v>2.2000000000000002E-2</v>
      </c>
      <c r="AD15">
        <f>Ingredientes!Q12/100</f>
        <v>5.0000000000000001E-3</v>
      </c>
      <c r="AE15">
        <f>Ingredientes!R12/100</f>
        <v>0</v>
      </c>
      <c r="AF15">
        <f>Ingredientes!S12/100</f>
        <v>0</v>
      </c>
      <c r="AG15">
        <f>Ingredientes!T12/100</f>
        <v>0</v>
      </c>
      <c r="AH15">
        <f>Ingredientes!U12/100</f>
        <v>0</v>
      </c>
      <c r="AI15">
        <f>Ingredientes!V12/100</f>
        <v>0</v>
      </c>
      <c r="AJ15">
        <f>Ingredientes!W12/100</f>
        <v>0</v>
      </c>
      <c r="AK15">
        <f>Ingredientes!X12/100</f>
        <v>3.8E-3</v>
      </c>
      <c r="AL15">
        <f>Ingredientes!Y12/100</f>
        <v>8.0000000000000004E-4</v>
      </c>
      <c r="AM15">
        <f>Ingredientes!Z12/100</f>
        <v>1.6000000000000001E-3</v>
      </c>
      <c r="AN15">
        <f>Ingredientes!AA12/100</f>
        <v>4.5999999999999999E-3</v>
      </c>
      <c r="AO15">
        <f>Ingredientes!AB12/100</f>
        <v>8.9999999999999998E-4</v>
      </c>
      <c r="AP15">
        <f>Ingredientes!AC12/100</f>
        <v>9.4999999999999998E-3</v>
      </c>
      <c r="AQ15" s="453"/>
      <c r="AR15">
        <f>Ingredientes!AD12/100</f>
        <v>5.4000000000000003E-3</v>
      </c>
      <c r="AS15">
        <f>Ingredientes!AE12/100</f>
        <v>6.6</v>
      </c>
      <c r="AT15">
        <f>Ingredientes!AF12/100</f>
        <v>6.4</v>
      </c>
      <c r="AU15">
        <f>Ingredientes!AG12/100</f>
        <v>0.39399999999999996</v>
      </c>
      <c r="AV15">
        <f>Ingredientes!AH12/100</f>
        <v>0</v>
      </c>
      <c r="AW15">
        <f>Ingredientes!AI12/100</f>
        <v>0</v>
      </c>
      <c r="AX15">
        <f>Ingredientes!AJ12/100</f>
        <v>0</v>
      </c>
      <c r="AY15">
        <f>Ingredientes!AK12/100</f>
        <v>0</v>
      </c>
      <c r="AZ15">
        <f>Ingredientes!AL12/100</f>
        <v>0</v>
      </c>
      <c r="BA15">
        <f>Ingredientes!AO12/100</f>
        <v>0</v>
      </c>
      <c r="BB15">
        <f>Ingredientes!AP12/100</f>
        <v>0</v>
      </c>
    </row>
    <row r="16" spans="1:54">
      <c r="A16" s="12"/>
      <c r="B16" s="21" t="str">
        <f>Ingredientes!B13</f>
        <v xml:space="preserve">Premix </v>
      </c>
      <c r="C16" s="509">
        <f>Ingredientes!C13</f>
        <v>8.9</v>
      </c>
      <c r="D16" s="50">
        <f>Ingredientes!D13</f>
        <v>0.5</v>
      </c>
      <c r="E16" s="281">
        <v>0.5</v>
      </c>
      <c r="F16" s="50">
        <f>Ingredientes!E13</f>
        <v>0.5</v>
      </c>
      <c r="G16" s="16"/>
      <c r="H16" s="283" t="s">
        <v>41</v>
      </c>
      <c r="I16" s="50">
        <f>Nutrientes!C14</f>
        <v>0</v>
      </c>
      <c r="J16" s="210">
        <f>SUMPRODUCT($E$8:$E$32,AB8:AB32)</f>
        <v>15.255435749686445</v>
      </c>
      <c r="K16" s="30">
        <f>Nutrientes!D14</f>
        <v>50</v>
      </c>
      <c r="L16" s="33" t="str">
        <f>Nutrientes!E14</f>
        <v>%</v>
      </c>
      <c r="M16" s="15"/>
      <c r="N16" s="15"/>
      <c r="O16" s="164"/>
      <c r="P16" s="5">
        <f t="shared" si="0"/>
        <v>4.45</v>
      </c>
      <c r="Q16" t="str">
        <f>Ingredientes!B13</f>
        <v xml:space="preserve">Premix </v>
      </c>
      <c r="R16">
        <f>Ingredientes!C13</f>
        <v>8.9</v>
      </c>
      <c r="S16">
        <f>Ingredientes!F13</f>
        <v>1</v>
      </c>
      <c r="T16">
        <f>Ingredientes!G13/100</f>
        <v>0.9</v>
      </c>
      <c r="U16">
        <f>Ingredientes!H13/100</f>
        <v>0.9</v>
      </c>
      <c r="V16">
        <f>Ingredientes!I13/100</f>
        <v>0</v>
      </c>
      <c r="W16">
        <f>Ingredientes!J13/100</f>
        <v>0</v>
      </c>
      <c r="X16">
        <f>Ingredientes!K13/100</f>
        <v>0</v>
      </c>
      <c r="Y16">
        <f>Ingredientes!L13/100</f>
        <v>0</v>
      </c>
      <c r="Z16">
        <f>Ingredientes!M13/100</f>
        <v>0</v>
      </c>
      <c r="AA16">
        <f>Ingredientes!N13/100</f>
        <v>0</v>
      </c>
      <c r="AB16">
        <f>Ingredientes!O13/100</f>
        <v>0</v>
      </c>
      <c r="AC16">
        <f>Ingredientes!P13/100</f>
        <v>0</v>
      </c>
      <c r="AD16">
        <f>Ingredientes!Q13/100</f>
        <v>0</v>
      </c>
      <c r="AE16">
        <f>Ingredientes!R13/100</f>
        <v>0</v>
      </c>
      <c r="AF16">
        <f>Ingredientes!S13/100</f>
        <v>0</v>
      </c>
      <c r="AG16">
        <f>Ingredientes!T13/100</f>
        <v>0</v>
      </c>
      <c r="AH16">
        <f>Ingredientes!U13/100</f>
        <v>0</v>
      </c>
      <c r="AI16">
        <f>Ingredientes!V13/100</f>
        <v>0</v>
      </c>
      <c r="AJ16">
        <f>Ingredientes!W13/100</f>
        <v>0</v>
      </c>
      <c r="AK16">
        <f>Ingredientes!X13/100</f>
        <v>0</v>
      </c>
      <c r="AL16">
        <f>Ingredientes!Y13/100</f>
        <v>0</v>
      </c>
      <c r="AM16">
        <f>Ingredientes!Z13/100</f>
        <v>0</v>
      </c>
      <c r="AN16">
        <f>Ingredientes!AA13/100</f>
        <v>0</v>
      </c>
      <c r="AO16">
        <f>Ingredientes!AB13/100</f>
        <v>0</v>
      </c>
      <c r="AP16">
        <f>Ingredientes!AC13/100</f>
        <v>0</v>
      </c>
      <c r="AQ16" s="453"/>
      <c r="AR16">
        <f>Ingredientes!AD13/100</f>
        <v>0</v>
      </c>
      <c r="AS16">
        <f>Ingredientes!AE13/100</f>
        <v>0</v>
      </c>
      <c r="AT16">
        <f>Ingredientes!AF13/100</f>
        <v>0</v>
      </c>
      <c r="AU16">
        <f>Ingredientes!AG13/100</f>
        <v>0</v>
      </c>
      <c r="AV16">
        <f>Ingredientes!AH13/100</f>
        <v>0</v>
      </c>
      <c r="AW16">
        <f>Ingredientes!AI13/100</f>
        <v>0</v>
      </c>
      <c r="AX16">
        <f>Ingredientes!AJ13/100</f>
        <v>0</v>
      </c>
      <c r="AY16">
        <f>Ingredientes!AK13/100</f>
        <v>0</v>
      </c>
      <c r="AZ16">
        <f>Ingredientes!AL13/100</f>
        <v>0</v>
      </c>
      <c r="BA16">
        <f>Ingredientes!AO13/100</f>
        <v>0</v>
      </c>
      <c r="BB16">
        <f>Ingredientes!AP13/100</f>
        <v>0</v>
      </c>
    </row>
    <row r="17" spans="1:54">
      <c r="A17" s="12"/>
      <c r="B17" s="21" t="str">
        <f>Ingredientes!B14</f>
        <v xml:space="preserve">carbonato de cálcio </v>
      </c>
      <c r="C17" s="509">
        <f>Ingredientes!C14</f>
        <v>0.5</v>
      </c>
      <c r="D17" s="50">
        <f>Ingredientes!D14</f>
        <v>0</v>
      </c>
      <c r="E17" s="281">
        <v>1</v>
      </c>
      <c r="F17" s="50">
        <f>Ingredientes!E14</f>
        <v>1</v>
      </c>
      <c r="G17" s="16"/>
      <c r="H17" s="283" t="s">
        <v>182</v>
      </c>
      <c r="I17" s="50">
        <f>Nutrientes!C15</f>
        <v>0</v>
      </c>
      <c r="J17" s="210">
        <f>SUMPRODUCT($E$8:$E$32,AC8:AC32)</f>
        <v>3.936917133430712</v>
      </c>
      <c r="K17" s="30">
        <f>Nutrientes!D15</f>
        <v>50</v>
      </c>
      <c r="L17" s="33" t="str">
        <f>Nutrientes!E15</f>
        <v>%</v>
      </c>
      <c r="M17" s="15"/>
      <c r="N17" s="15"/>
      <c r="O17" s="164"/>
      <c r="P17" s="5">
        <f t="shared" si="0"/>
        <v>0.5</v>
      </c>
      <c r="Q17" t="str">
        <f>Ingredientes!B14</f>
        <v xml:space="preserve">carbonato de cálcio </v>
      </c>
      <c r="R17">
        <f>Ingredientes!C14</f>
        <v>0.5</v>
      </c>
      <c r="S17">
        <f>Ingredientes!F14</f>
        <v>1</v>
      </c>
      <c r="T17">
        <f>Ingredientes!G14/100</f>
        <v>0.95</v>
      </c>
      <c r="U17">
        <f>Ingredientes!H14/100</f>
        <v>0.95</v>
      </c>
      <c r="V17">
        <f>Ingredientes!I14/100</f>
        <v>0</v>
      </c>
      <c r="W17">
        <f>Ingredientes!J14/100</f>
        <v>0</v>
      </c>
      <c r="X17">
        <f>Ingredientes!K14/100</f>
        <v>0</v>
      </c>
      <c r="Y17">
        <f>Ingredientes!L14/100</f>
        <v>0</v>
      </c>
      <c r="Z17">
        <f>Ingredientes!M14/100</f>
        <v>0</v>
      </c>
      <c r="AA17">
        <f>Ingredientes!N14/100</f>
        <v>0</v>
      </c>
      <c r="AB17">
        <f>Ingredientes!O14/100</f>
        <v>0</v>
      </c>
      <c r="AC17">
        <f>Ingredientes!P14/100</f>
        <v>0</v>
      </c>
      <c r="AD17">
        <f>Ingredientes!Q14/100</f>
        <v>0</v>
      </c>
      <c r="AE17">
        <f>Ingredientes!R14/100</f>
        <v>0</v>
      </c>
      <c r="AF17">
        <f>Ingredientes!S14/100</f>
        <v>0</v>
      </c>
      <c r="AG17">
        <f>Ingredientes!T14/100</f>
        <v>0</v>
      </c>
      <c r="AH17">
        <f>Ingredientes!U14/100</f>
        <v>0</v>
      </c>
      <c r="AI17">
        <f>Ingredientes!V14/100</f>
        <v>0</v>
      </c>
      <c r="AJ17">
        <f>Ingredientes!W14/100</f>
        <v>0</v>
      </c>
      <c r="AK17">
        <f>Ingredientes!X14/100</f>
        <v>0.375</v>
      </c>
      <c r="AL17">
        <f>Ingredientes!Y14/100</f>
        <v>0</v>
      </c>
      <c r="AM17">
        <f>Ingredientes!Z14/100</f>
        <v>0</v>
      </c>
      <c r="AN17">
        <f>Ingredientes!AA14/100</f>
        <v>0</v>
      </c>
      <c r="AO17">
        <f>Ingredientes!AB14/100</f>
        <v>0</v>
      </c>
      <c r="AP17">
        <f>Ingredientes!AC14/100</f>
        <v>0</v>
      </c>
      <c r="AQ17" s="453"/>
      <c r="AR17">
        <f>Ingredientes!AD14/100</f>
        <v>0</v>
      </c>
      <c r="AS17">
        <f>Ingredientes!AE14/100</f>
        <v>0</v>
      </c>
      <c r="AT17">
        <f>Ingredientes!AF14/100</f>
        <v>0</v>
      </c>
      <c r="AU17">
        <f>Ingredientes!AG14/100</f>
        <v>0</v>
      </c>
      <c r="AV17">
        <f>Ingredientes!AH14/100</f>
        <v>0</v>
      </c>
      <c r="AW17">
        <f>Ingredientes!AI14/100</f>
        <v>0</v>
      </c>
      <c r="AX17">
        <f>Ingredientes!AJ14/100</f>
        <v>0</v>
      </c>
      <c r="AY17">
        <f>Ingredientes!AK14/100</f>
        <v>0</v>
      </c>
      <c r="AZ17">
        <f>Ingredientes!AL14/100</f>
        <v>0</v>
      </c>
      <c r="BA17">
        <f>Ingredientes!AO14/100</f>
        <v>0</v>
      </c>
      <c r="BB17">
        <f>Ingredientes!AP14/100</f>
        <v>0</v>
      </c>
    </row>
    <row r="18" spans="1:54">
      <c r="A18" s="12"/>
      <c r="B18" s="21" t="str">
        <f>Ingredientes!B15</f>
        <v>Fosfato bicálcico</v>
      </c>
      <c r="C18" s="509">
        <f>Ingredientes!C15</f>
        <v>4</v>
      </c>
      <c r="D18" s="50">
        <f>Ingredientes!D15</f>
        <v>0</v>
      </c>
      <c r="E18" s="281">
        <v>0.51697599868446031</v>
      </c>
      <c r="F18" s="50">
        <f>Ingredientes!E15</f>
        <v>1</v>
      </c>
      <c r="G18" s="16"/>
      <c r="H18" s="283" t="s">
        <v>42</v>
      </c>
      <c r="I18" s="50">
        <f>Nutrientes!C16</f>
        <v>0</v>
      </c>
      <c r="J18" s="210">
        <f>SUMPRODUCT($E$8:$E$32,AD8:AD32)</f>
        <v>12.450000000000001</v>
      </c>
      <c r="K18" s="30">
        <f>Nutrientes!D16</f>
        <v>50</v>
      </c>
      <c r="L18" s="33" t="str">
        <f>Nutrientes!E16</f>
        <v>%</v>
      </c>
      <c r="M18" s="15"/>
      <c r="N18" s="15"/>
      <c r="O18" s="164"/>
      <c r="P18" s="5">
        <f t="shared" si="0"/>
        <v>2.0679039947378413</v>
      </c>
      <c r="Q18" t="str">
        <f>Ingredientes!B15</f>
        <v>Fosfato bicálcico</v>
      </c>
      <c r="R18">
        <f>Ingredientes!C15</f>
        <v>4</v>
      </c>
      <c r="S18">
        <f>Ingredientes!F15</f>
        <v>1</v>
      </c>
      <c r="T18">
        <f>Ingredientes!G15/100</f>
        <v>0.95</v>
      </c>
      <c r="U18">
        <f>Ingredientes!H15/100</f>
        <v>0.95</v>
      </c>
      <c r="V18">
        <f>Ingredientes!I15/100</f>
        <v>0</v>
      </c>
      <c r="W18">
        <f>Ingredientes!J15/100</f>
        <v>0</v>
      </c>
      <c r="X18">
        <f>Ingredientes!K15/100</f>
        <v>0</v>
      </c>
      <c r="Y18">
        <f>Ingredientes!L15/100</f>
        <v>0</v>
      </c>
      <c r="Z18">
        <f>Ingredientes!M15/100</f>
        <v>0</v>
      </c>
      <c r="AA18">
        <f>Ingredientes!N15/100</f>
        <v>0</v>
      </c>
      <c r="AB18">
        <f>Ingredientes!O15/100</f>
        <v>0</v>
      </c>
      <c r="AC18">
        <f>Ingredientes!P15/100</f>
        <v>0</v>
      </c>
      <c r="AD18">
        <f>Ingredientes!Q15/100</f>
        <v>0</v>
      </c>
      <c r="AE18">
        <f>Ingredientes!R15/100</f>
        <v>0</v>
      </c>
      <c r="AF18">
        <f>Ingredientes!S15/100</f>
        <v>0</v>
      </c>
      <c r="AG18">
        <f>Ingredientes!T15/100</f>
        <v>0</v>
      </c>
      <c r="AH18">
        <f>Ingredientes!U15/100</f>
        <v>0</v>
      </c>
      <c r="AI18">
        <f>Ingredientes!V15/100</f>
        <v>0</v>
      </c>
      <c r="AJ18">
        <f>Ingredientes!W15/100</f>
        <v>0</v>
      </c>
      <c r="AK18">
        <f>Ingredientes!X15/100</f>
        <v>0.23499999999999999</v>
      </c>
      <c r="AL18">
        <f>Ingredientes!Y15/100</f>
        <v>0.17499999999999999</v>
      </c>
      <c r="AM18">
        <f>Ingredientes!Z15/100</f>
        <v>0</v>
      </c>
      <c r="AN18">
        <f>Ingredientes!AA15/100</f>
        <v>0</v>
      </c>
      <c r="AO18">
        <f>Ingredientes!AB15/100</f>
        <v>0</v>
      </c>
      <c r="AP18">
        <f>Ingredientes!AC15/100</f>
        <v>0</v>
      </c>
      <c r="AQ18" s="453"/>
      <c r="AR18">
        <f>Ingredientes!AD15/100</f>
        <v>0</v>
      </c>
      <c r="AS18">
        <f>Ingredientes!AE15/100</f>
        <v>0</v>
      </c>
      <c r="AT18">
        <f>Ingredientes!AF15/100</f>
        <v>0</v>
      </c>
      <c r="AU18">
        <f>Ingredientes!AG15/100</f>
        <v>0</v>
      </c>
      <c r="AV18">
        <f>Ingredientes!AH15/100</f>
        <v>0</v>
      </c>
      <c r="AW18">
        <f>Ingredientes!AI15/100</f>
        <v>0</v>
      </c>
      <c r="AX18">
        <f>Ingredientes!AJ15/100</f>
        <v>0</v>
      </c>
      <c r="AY18">
        <f>Ingredientes!AK15/100</f>
        <v>0</v>
      </c>
      <c r="AZ18">
        <f>Ingredientes!AL15/100</f>
        <v>0</v>
      </c>
      <c r="BA18">
        <f>Ingredientes!AO15/100</f>
        <v>0</v>
      </c>
      <c r="BB18">
        <f>Ingredientes!AP15/100</f>
        <v>0</v>
      </c>
    </row>
    <row r="19" spans="1:54">
      <c r="A19" s="12"/>
      <c r="B19" s="21" t="str">
        <f>Ingredientes!B16</f>
        <v>Sal (NaCl)</v>
      </c>
      <c r="C19" s="509">
        <f>Ingredientes!C16</f>
        <v>0.5</v>
      </c>
      <c r="D19" s="50">
        <f>Ingredientes!D16</f>
        <v>0</v>
      </c>
      <c r="E19" s="281">
        <v>0.56256674806447882</v>
      </c>
      <c r="F19" s="50">
        <f>Ingredientes!E16</f>
        <v>0.8</v>
      </c>
      <c r="G19" s="16"/>
      <c r="H19" s="283" t="s">
        <v>43</v>
      </c>
      <c r="I19" s="50">
        <f>Nutrientes!C17</f>
        <v>0</v>
      </c>
      <c r="J19" s="210">
        <f>SUMPRODUCT($E$8:$E$32,AE8:AE32)</f>
        <v>5.7060913379082594</v>
      </c>
      <c r="K19" s="30">
        <f>Nutrientes!D17</f>
        <v>50</v>
      </c>
      <c r="L19" s="33" t="str">
        <f>Nutrientes!E17</f>
        <v>%</v>
      </c>
      <c r="M19" s="15"/>
      <c r="N19" s="15"/>
      <c r="O19" s="164"/>
      <c r="P19" s="5">
        <f t="shared" si="0"/>
        <v>0.28128337403223941</v>
      </c>
      <c r="Q19" t="str">
        <f>Ingredientes!B16</f>
        <v>Sal (NaCl)</v>
      </c>
      <c r="R19">
        <f>Ingredientes!C16</f>
        <v>0.5</v>
      </c>
      <c r="S19">
        <f>Ingredientes!F16</f>
        <v>1</v>
      </c>
      <c r="T19">
        <f>Ingredientes!G16/100</f>
        <v>0.95</v>
      </c>
      <c r="U19">
        <f>Ingredientes!H16/100</f>
        <v>0.95</v>
      </c>
      <c r="V19">
        <f>Ingredientes!I16/100</f>
        <v>0</v>
      </c>
      <c r="W19">
        <f>Ingredientes!J16/100</f>
        <v>0</v>
      </c>
      <c r="X19">
        <f>Ingredientes!K16/100</f>
        <v>0</v>
      </c>
      <c r="Y19">
        <f>Ingredientes!L16/100</f>
        <v>0</v>
      </c>
      <c r="Z19">
        <f>Ingredientes!M16/100</f>
        <v>0</v>
      </c>
      <c r="AA19">
        <f>Ingredientes!N16/100</f>
        <v>0</v>
      </c>
      <c r="AB19">
        <f>Ingredientes!O16/100</f>
        <v>0</v>
      </c>
      <c r="AC19">
        <f>Ingredientes!P16/100</f>
        <v>0</v>
      </c>
      <c r="AD19">
        <f>Ingredientes!Q16/100</f>
        <v>0</v>
      </c>
      <c r="AE19">
        <f>Ingredientes!R16/100</f>
        <v>0</v>
      </c>
      <c r="AF19">
        <f>Ingredientes!S16/100</f>
        <v>0</v>
      </c>
      <c r="AG19">
        <f>Ingredientes!T16/100</f>
        <v>0</v>
      </c>
      <c r="AH19">
        <f>Ingredientes!U16/100</f>
        <v>0</v>
      </c>
      <c r="AI19">
        <f>Ingredientes!V16/100</f>
        <v>0</v>
      </c>
      <c r="AJ19">
        <f>Ingredientes!W16/100</f>
        <v>0</v>
      </c>
      <c r="AK19">
        <f>Ingredientes!X16/100</f>
        <v>0</v>
      </c>
      <c r="AL19">
        <f>Ingredientes!Y16/100</f>
        <v>0</v>
      </c>
      <c r="AM19">
        <f>Ingredientes!Z16/100</f>
        <v>0.35399999999999998</v>
      </c>
      <c r="AN19">
        <f>Ingredientes!AA16/100</f>
        <v>0.54600000000000004</v>
      </c>
      <c r="AO19">
        <f>Ingredientes!AB16/100</f>
        <v>0</v>
      </c>
      <c r="AP19">
        <f>Ingredientes!AC16/100</f>
        <v>0</v>
      </c>
      <c r="AQ19" s="453"/>
      <c r="AR19">
        <f>Ingredientes!AD16/100</f>
        <v>0</v>
      </c>
      <c r="AS19">
        <f>Ingredientes!AE16/100</f>
        <v>0</v>
      </c>
      <c r="AT19">
        <f>Ingredientes!AF16/100</f>
        <v>0</v>
      </c>
      <c r="AU19">
        <f>Ingredientes!AG16/100</f>
        <v>0</v>
      </c>
      <c r="AV19">
        <f>Ingredientes!AH16/100</f>
        <v>0</v>
      </c>
      <c r="AW19">
        <f>Ingredientes!AI16/100</f>
        <v>0</v>
      </c>
      <c r="AX19">
        <f>Ingredientes!AJ16/100</f>
        <v>0</v>
      </c>
      <c r="AY19">
        <f>Ingredientes!AK16/100</f>
        <v>0</v>
      </c>
      <c r="AZ19">
        <f>Ingredientes!AL16/100</f>
        <v>0</v>
      </c>
      <c r="BA19">
        <f>Ingredientes!AO16/100</f>
        <v>0</v>
      </c>
      <c r="BB19">
        <f>Ingredientes!AP16/100</f>
        <v>0</v>
      </c>
    </row>
    <row r="20" spans="1:54">
      <c r="A20" s="12"/>
      <c r="B20" s="21" t="str">
        <f>Ingredientes!B17</f>
        <v>L-Lisina HCL - 98%</v>
      </c>
      <c r="C20" s="509">
        <f>Ingredientes!C17</f>
        <v>6</v>
      </c>
      <c r="D20" s="50">
        <f>Ingredientes!D17</f>
        <v>0</v>
      </c>
      <c r="E20" s="281">
        <v>0</v>
      </c>
      <c r="F20" s="50">
        <f>Ingredientes!E17</f>
        <v>0.2</v>
      </c>
      <c r="G20" s="16"/>
      <c r="H20" s="283" t="s">
        <v>44</v>
      </c>
      <c r="I20" s="50">
        <f>Nutrientes!C18</f>
        <v>0.55000000000000004</v>
      </c>
      <c r="J20" s="210">
        <f>SUMPRODUCT($E$8:$E$32,AF8:AF32)</f>
        <v>0.72237333946186966</v>
      </c>
      <c r="K20" s="30">
        <f>Nutrientes!D18</f>
        <v>2</v>
      </c>
      <c r="L20" s="33" t="str">
        <f>Nutrientes!E18</f>
        <v>%</v>
      </c>
      <c r="M20" s="15"/>
      <c r="N20" s="15"/>
      <c r="O20" s="164"/>
      <c r="P20" s="5">
        <f t="shared" si="0"/>
        <v>0</v>
      </c>
      <c r="Q20" t="str">
        <f>Ingredientes!B17</f>
        <v>L-Lisina HCL - 98%</v>
      </c>
      <c r="R20">
        <f>Ingredientes!C17</f>
        <v>6</v>
      </c>
      <c r="S20">
        <f>Ingredientes!F17</f>
        <v>1</v>
      </c>
      <c r="T20">
        <f>Ingredientes!G17/100</f>
        <v>0.98</v>
      </c>
      <c r="U20">
        <f>Ingredientes!H17/100</f>
        <v>5.0000000000000001E-4</v>
      </c>
      <c r="V20">
        <f>Ingredientes!I17/100</f>
        <v>0.95599999999999996</v>
      </c>
      <c r="W20">
        <f>Ingredientes!J17/100</f>
        <v>0</v>
      </c>
      <c r="X20">
        <f>Ingredientes!K17/100</f>
        <v>0</v>
      </c>
      <c r="Y20">
        <f>Ingredientes!L17/100</f>
        <v>0</v>
      </c>
      <c r="Z20">
        <f>Ingredientes!M17/100</f>
        <v>0</v>
      </c>
      <c r="AA20">
        <f>Ingredientes!N17/100</f>
        <v>0</v>
      </c>
      <c r="AB20">
        <f>Ingredientes!O17/100</f>
        <v>0</v>
      </c>
      <c r="AC20">
        <f>Ingredientes!P17/100</f>
        <v>0</v>
      </c>
      <c r="AD20">
        <f>Ingredientes!Q17/100</f>
        <v>0</v>
      </c>
      <c r="AE20">
        <f>Ingredientes!R17/100</f>
        <v>0</v>
      </c>
      <c r="AF20">
        <f>Ingredientes!S17/100</f>
        <v>0.78400000000000003</v>
      </c>
      <c r="AG20">
        <f>Ingredientes!T17/100</f>
        <v>0</v>
      </c>
      <c r="AH20">
        <f>Ingredientes!U17/100</f>
        <v>0</v>
      </c>
      <c r="AI20">
        <f>Ingredientes!V17/100</f>
        <v>0</v>
      </c>
      <c r="AJ20">
        <f>Ingredientes!W17/100</f>
        <v>0</v>
      </c>
      <c r="AK20">
        <f>Ingredientes!X17/100</f>
        <v>4.0000000000000002E-4</v>
      </c>
      <c r="AL20">
        <f>Ingredientes!Y17/100</f>
        <v>0</v>
      </c>
      <c r="AM20">
        <f>Ingredientes!Z17/100</f>
        <v>0</v>
      </c>
      <c r="AN20">
        <f>Ingredientes!AA17/100</f>
        <v>0.19399999999999998</v>
      </c>
      <c r="AO20">
        <f>Ingredientes!AB17/100</f>
        <v>0</v>
      </c>
      <c r="AP20">
        <f>Ingredientes!AC17/100</f>
        <v>0</v>
      </c>
      <c r="AQ20" s="453"/>
      <c r="AR20">
        <f>Ingredientes!AD17/100</f>
        <v>0.78391999999999995</v>
      </c>
      <c r="AS20">
        <f>Ingredientes!AE17/100</f>
        <v>49.7</v>
      </c>
      <c r="AT20">
        <f>Ingredientes!AF17/100</f>
        <v>0</v>
      </c>
      <c r="AU20">
        <f>Ingredientes!AG17/100</f>
        <v>0</v>
      </c>
      <c r="AV20">
        <f>Ingredientes!AH17/100</f>
        <v>0</v>
      </c>
      <c r="AW20">
        <f>Ingredientes!AI17/100</f>
        <v>0</v>
      </c>
      <c r="AX20">
        <f>Ingredientes!AJ17/100</f>
        <v>0</v>
      </c>
      <c r="AY20">
        <f>Ingredientes!AK17/100</f>
        <v>0</v>
      </c>
      <c r="AZ20">
        <f>Ingredientes!AL17/100</f>
        <v>0</v>
      </c>
      <c r="BA20">
        <f>Ingredientes!AO17/100</f>
        <v>0</v>
      </c>
      <c r="BB20">
        <f>Ingredientes!AP17/100</f>
        <v>0</v>
      </c>
    </row>
    <row r="21" spans="1:54">
      <c r="A21" s="12"/>
      <c r="B21" s="21" t="str">
        <f>Ingredientes!B18</f>
        <v>DL - Metionina - 99%</v>
      </c>
      <c r="C21" s="509">
        <f>Ingredientes!C18</f>
        <v>15</v>
      </c>
      <c r="D21" s="50">
        <f>Ingredientes!D18</f>
        <v>0</v>
      </c>
      <c r="E21" s="281">
        <v>3.7271398130717375E-17</v>
      </c>
      <c r="F21" s="50">
        <f>Ingredientes!E18</f>
        <v>0.2</v>
      </c>
      <c r="G21" s="16"/>
      <c r="H21" s="283" t="s">
        <v>45</v>
      </c>
      <c r="I21" s="50">
        <f>Nutrientes!C19</f>
        <v>0</v>
      </c>
      <c r="J21" s="210">
        <f>SUMPRODUCT($E$8:$E$32,AG8:AG32)</f>
        <v>0.23503364071000155</v>
      </c>
      <c r="K21" s="30">
        <f>Nutrientes!D19</f>
        <v>2</v>
      </c>
      <c r="L21" s="33" t="str">
        <f>Nutrientes!E19</f>
        <v>%</v>
      </c>
      <c r="M21" s="15"/>
      <c r="N21" s="15"/>
      <c r="O21" s="164"/>
      <c r="P21" s="5">
        <f t="shared" si="0"/>
        <v>5.5907097196076057E-16</v>
      </c>
      <c r="Q21" t="str">
        <f>Ingredientes!B18</f>
        <v>DL - Metionina - 99%</v>
      </c>
      <c r="R21">
        <f>Ingredientes!C18</f>
        <v>15</v>
      </c>
      <c r="S21">
        <f>Ingredientes!F18</f>
        <v>1</v>
      </c>
      <c r="T21">
        <f>Ingredientes!G18/100</f>
        <v>0.99</v>
      </c>
      <c r="U21">
        <f>Ingredientes!H18/100</f>
        <v>2E-3</v>
      </c>
      <c r="V21">
        <f>Ingredientes!I18/100</f>
        <v>0.58700000000000008</v>
      </c>
      <c r="W21">
        <f>Ingredientes!J18/100</f>
        <v>0</v>
      </c>
      <c r="X21">
        <f>Ingredientes!K18/100</f>
        <v>0</v>
      </c>
      <c r="Y21">
        <f>Ingredientes!L18/100</f>
        <v>0</v>
      </c>
      <c r="Z21">
        <f>Ingredientes!M18/100</f>
        <v>0</v>
      </c>
      <c r="AA21">
        <f>Ingredientes!N18/100</f>
        <v>0</v>
      </c>
      <c r="AB21">
        <f>Ingredientes!O18/100</f>
        <v>0</v>
      </c>
      <c r="AC21">
        <f>Ingredientes!P18/100</f>
        <v>0</v>
      </c>
      <c r="AD21">
        <f>Ingredientes!Q18/100</f>
        <v>0</v>
      </c>
      <c r="AE21">
        <f>Ingredientes!R18/100</f>
        <v>0</v>
      </c>
      <c r="AF21">
        <f>Ingredientes!S18/100</f>
        <v>0</v>
      </c>
      <c r="AG21">
        <f>Ingredientes!T18/100</f>
        <v>0.99</v>
      </c>
      <c r="AH21">
        <f>Ingredientes!U18/100</f>
        <v>0.99</v>
      </c>
      <c r="AI21">
        <f>Ingredientes!V18/100</f>
        <v>0</v>
      </c>
      <c r="AJ21">
        <f>Ingredientes!W18/100</f>
        <v>0</v>
      </c>
      <c r="AK21">
        <f>Ingredientes!X18/100</f>
        <v>2.0000000000000001E-4</v>
      </c>
      <c r="AL21">
        <f>Ingredientes!Y18/100</f>
        <v>0</v>
      </c>
      <c r="AM21">
        <f>Ingredientes!Z18/100</f>
        <v>0</v>
      </c>
      <c r="AN21">
        <f>Ingredientes!AA18/100</f>
        <v>0</v>
      </c>
      <c r="AO21">
        <f>Ingredientes!AB18/100</f>
        <v>0</v>
      </c>
      <c r="AP21">
        <f>Ingredientes!AC18/100</f>
        <v>0</v>
      </c>
      <c r="AQ21" s="453"/>
      <c r="AR21">
        <f>Ingredientes!AD18/100</f>
        <v>0.99</v>
      </c>
      <c r="AS21">
        <f>Ingredientes!AE18/100</f>
        <v>57.5</v>
      </c>
      <c r="AT21">
        <f>Ingredientes!AF18/100</f>
        <v>0</v>
      </c>
      <c r="AU21">
        <f>Ingredientes!AG18/100</f>
        <v>0</v>
      </c>
      <c r="AV21">
        <f>Ingredientes!AH18/100</f>
        <v>0</v>
      </c>
      <c r="AW21">
        <f>Ingredientes!AI18/100</f>
        <v>0</v>
      </c>
      <c r="AX21">
        <f>Ingredientes!AJ18/100</f>
        <v>0</v>
      </c>
      <c r="AY21">
        <f>Ingredientes!AK18/100</f>
        <v>0</v>
      </c>
      <c r="AZ21">
        <f>Ingredientes!AL18/100</f>
        <v>0</v>
      </c>
      <c r="BA21">
        <f>Ingredientes!AO18/100</f>
        <v>0</v>
      </c>
      <c r="BB21">
        <f>Ingredientes!AP18/100</f>
        <v>0</v>
      </c>
    </row>
    <row r="22" spans="1:54">
      <c r="A22" s="12"/>
      <c r="B22" s="21" t="str">
        <f>Ingredientes!B19</f>
        <v>Farelo de soja 46</v>
      </c>
      <c r="C22" s="509">
        <f>Ingredientes!C19</f>
        <v>1</v>
      </c>
      <c r="D22" s="50">
        <f>Ingredientes!D19</f>
        <v>5</v>
      </c>
      <c r="E22" s="281">
        <v>10.485498205833757</v>
      </c>
      <c r="F22" s="50">
        <f>Ingredientes!E19</f>
        <v>15</v>
      </c>
      <c r="G22" s="16"/>
      <c r="H22" s="283" t="s">
        <v>46</v>
      </c>
      <c r="I22" s="50">
        <f>Nutrientes!C20</f>
        <v>0.45</v>
      </c>
      <c r="J22" s="210">
        <f>SUMPRODUCT($E$8:$E$32,AH8:AH32)</f>
        <v>0.48730342904835444</v>
      </c>
      <c r="K22" s="30">
        <f>Nutrientes!D20</f>
        <v>0.8</v>
      </c>
      <c r="L22" s="33" t="str">
        <f>Nutrientes!E20</f>
        <v>%</v>
      </c>
      <c r="M22" s="15"/>
      <c r="N22" s="15"/>
      <c r="O22" s="163"/>
      <c r="P22" s="5">
        <f t="shared" si="0"/>
        <v>10.485498205833757</v>
      </c>
      <c r="Q22" t="str">
        <f>Ingredientes!B19</f>
        <v>Farelo de soja 46</v>
      </c>
      <c r="R22">
        <f>Ingredientes!C19</f>
        <v>1</v>
      </c>
      <c r="S22">
        <f>Ingredientes!F19</f>
        <v>1</v>
      </c>
      <c r="T22">
        <f>Ingredientes!G19/100</f>
        <v>0.9</v>
      </c>
      <c r="U22">
        <f>Ingredientes!H19/100</f>
        <v>6.3E-2</v>
      </c>
      <c r="V22">
        <f>Ingredientes!I19/100</f>
        <v>0.45</v>
      </c>
      <c r="W22">
        <f>Ingredientes!J19/100</f>
        <v>1.8000000000000002E-2</v>
      </c>
      <c r="X22">
        <f>Ingredientes!K19/100</f>
        <v>6.3E-2</v>
      </c>
      <c r="Y22">
        <f>Ingredientes!L19/100</f>
        <v>0.13200000000000001</v>
      </c>
      <c r="Z22">
        <f>Ingredientes!M19/100</f>
        <v>8.199999999999999E-2</v>
      </c>
      <c r="AA22">
        <f>Ingredientes!N19/100</f>
        <v>6.0000000000000001E-3</v>
      </c>
      <c r="AB22">
        <f>Ingredientes!O19/100</f>
        <v>0.05</v>
      </c>
      <c r="AC22">
        <f>Ingredientes!P19/100</f>
        <v>6.9000000000000006E-2</v>
      </c>
      <c r="AD22">
        <f>Ingredientes!Q19/100</f>
        <v>0</v>
      </c>
      <c r="AE22">
        <f>Ingredientes!R19/100</f>
        <v>0.08</v>
      </c>
      <c r="AF22">
        <f>Ingredientes!S19/100</f>
        <v>2.8399999999999998E-2</v>
      </c>
      <c r="AG22">
        <f>Ingredientes!T19/100</f>
        <v>6.3E-3</v>
      </c>
      <c r="AH22">
        <f>Ingredientes!U19/100</f>
        <v>1.3100000000000001E-2</v>
      </c>
      <c r="AI22">
        <f>Ingredientes!V19/100</f>
        <v>1.7600000000000001E-2</v>
      </c>
      <c r="AJ22">
        <f>Ingredientes!W19/100</f>
        <v>6.0000000000000001E-3</v>
      </c>
      <c r="AK22">
        <f>Ingredientes!X19/100</f>
        <v>2.8999999999999998E-3</v>
      </c>
      <c r="AL22">
        <f>Ingredientes!Y19/100</f>
        <v>6.0999999999999995E-3</v>
      </c>
      <c r="AM22">
        <f>Ingredientes!Z19/100</f>
        <v>2.0000000000000001E-4</v>
      </c>
      <c r="AN22">
        <f>Ingredientes!AA19/100</f>
        <v>4.0000000000000002E-4</v>
      </c>
      <c r="AO22">
        <f>Ingredientes!AB19/100</f>
        <v>2.7000000000000001E-3</v>
      </c>
      <c r="AP22">
        <f>Ingredientes!AC19/100</f>
        <v>1.95E-2</v>
      </c>
      <c r="AQ22" s="453"/>
      <c r="AR22">
        <f>Ingredientes!AD19/100</f>
        <v>0.3735</v>
      </c>
      <c r="AS22">
        <f>Ingredientes!AE19/100</f>
        <v>33</v>
      </c>
      <c r="AT22">
        <f>Ingredientes!AF19/100</f>
        <v>28.8</v>
      </c>
      <c r="AU22">
        <f>Ingredientes!AG19/100</f>
        <v>7.5999999999999998E-2</v>
      </c>
      <c r="AV22">
        <f>Ingredientes!AH19/100</f>
        <v>0</v>
      </c>
      <c r="AW22">
        <f>Ingredientes!AI19/100</f>
        <v>0</v>
      </c>
      <c r="AX22">
        <f>Ingredientes!AJ19/100</f>
        <v>0</v>
      </c>
      <c r="AY22">
        <f>Ingredientes!AK19/100</f>
        <v>0</v>
      </c>
      <c r="AZ22">
        <f>Ingredientes!AL19/100</f>
        <v>0</v>
      </c>
      <c r="BA22">
        <f>Ingredientes!AO19/100</f>
        <v>0</v>
      </c>
      <c r="BB22">
        <f>Ingredientes!AP19/100</f>
        <v>0</v>
      </c>
    </row>
    <row r="23" spans="1:54">
      <c r="A23" s="12"/>
      <c r="B23" s="21" t="str">
        <f>Ingredientes!B20</f>
        <v>Óleo de soja</v>
      </c>
      <c r="C23" s="509">
        <f>Ingredientes!C20</f>
        <v>2.5</v>
      </c>
      <c r="D23" s="50">
        <f>Ingredientes!D20</f>
        <v>0</v>
      </c>
      <c r="E23" s="281">
        <v>0</v>
      </c>
      <c r="F23" s="50">
        <f>Ingredientes!E20</f>
        <v>0</v>
      </c>
      <c r="G23" s="16"/>
      <c r="H23" s="283" t="s">
        <v>47</v>
      </c>
      <c r="I23" s="50">
        <f>Nutrientes!C21</f>
        <v>0.4</v>
      </c>
      <c r="J23" s="210">
        <f>SUMPRODUCT($E$8:$E$32,AI8:AI32)</f>
        <v>0.5695755524252113</v>
      </c>
      <c r="K23" s="30">
        <f>Nutrientes!D21</f>
        <v>2</v>
      </c>
      <c r="L23" s="33" t="str">
        <f>Nutrientes!E21</f>
        <v>%</v>
      </c>
      <c r="M23" s="15"/>
      <c r="N23" s="15"/>
      <c r="O23" s="163"/>
      <c r="P23" s="5">
        <f t="shared" si="0"/>
        <v>0</v>
      </c>
      <c r="Q23" t="str">
        <f>Ingredientes!B20</f>
        <v>Óleo de soja</v>
      </c>
      <c r="R23">
        <f>Ingredientes!C20</f>
        <v>2.5</v>
      </c>
      <c r="S23">
        <f>Ingredientes!F20</f>
        <v>1</v>
      </c>
      <c r="T23">
        <f>Ingredientes!G20/100</f>
        <v>0.995</v>
      </c>
      <c r="U23">
        <f>Ingredientes!H20/100</f>
        <v>0</v>
      </c>
      <c r="V23">
        <f>Ingredientes!I20/100</f>
        <v>0</v>
      </c>
      <c r="W23">
        <f>Ingredientes!J20/100</f>
        <v>0.99</v>
      </c>
      <c r="X23">
        <f>Ingredientes!K20/100</f>
        <v>0</v>
      </c>
      <c r="Y23">
        <f>Ingredientes!L20/100</f>
        <v>0</v>
      </c>
      <c r="Z23">
        <f>Ingredientes!M20/100</f>
        <v>0</v>
      </c>
      <c r="AA23">
        <f>Ingredientes!N20/100</f>
        <v>0</v>
      </c>
      <c r="AB23">
        <f>Ingredientes!O20/100</f>
        <v>0</v>
      </c>
      <c r="AC23">
        <f>Ingredientes!P20/100</f>
        <v>0</v>
      </c>
      <c r="AD23">
        <f>Ingredientes!Q20/100</f>
        <v>0</v>
      </c>
      <c r="AE23">
        <f>Ingredientes!R20/100</f>
        <v>0</v>
      </c>
      <c r="AF23">
        <f>Ingredientes!S20/100</f>
        <v>0</v>
      </c>
      <c r="AG23">
        <f>Ingredientes!T20/100</f>
        <v>0</v>
      </c>
      <c r="AH23">
        <f>Ingredientes!U20/100</f>
        <v>0</v>
      </c>
      <c r="AI23">
        <f>Ingredientes!V20/100</f>
        <v>0</v>
      </c>
      <c r="AJ23">
        <f>Ingredientes!W20/100</f>
        <v>0</v>
      </c>
      <c r="AK23">
        <f>Ingredientes!X20/100</f>
        <v>0</v>
      </c>
      <c r="AL23">
        <f>Ingredientes!Y20/100</f>
        <v>0</v>
      </c>
      <c r="AM23">
        <f>Ingredientes!Z20/100</f>
        <v>0</v>
      </c>
      <c r="AN23">
        <f>Ingredientes!AA20/100</f>
        <v>0</v>
      </c>
      <c r="AO23">
        <f>Ingredientes!AB20/100</f>
        <v>0</v>
      </c>
      <c r="AP23">
        <f>Ingredientes!AC20/100</f>
        <v>0</v>
      </c>
      <c r="AQ23" s="453"/>
      <c r="AR23">
        <f>Ingredientes!AD20/100</f>
        <v>0</v>
      </c>
      <c r="AS23">
        <f>Ingredientes!AE20/100</f>
        <v>85</v>
      </c>
      <c r="AT23">
        <f>Ingredientes!AF20/100</f>
        <v>85</v>
      </c>
      <c r="AU23">
        <f>Ingredientes!AG20/100</f>
        <v>0</v>
      </c>
      <c r="AV23">
        <f>Ingredientes!AH20/100</f>
        <v>0</v>
      </c>
      <c r="AW23">
        <f>Ingredientes!AI20/100</f>
        <v>0</v>
      </c>
      <c r="AX23">
        <f>Ingredientes!AJ20/100</f>
        <v>0</v>
      </c>
      <c r="AY23">
        <f>Ingredientes!AK20/100</f>
        <v>0</v>
      </c>
      <c r="AZ23">
        <f>Ingredientes!AL20/100</f>
        <v>0</v>
      </c>
      <c r="BA23">
        <f>Ingredientes!AO20/100</f>
        <v>0</v>
      </c>
      <c r="BB23">
        <f>Ingredientes!AP20/100</f>
        <v>0</v>
      </c>
    </row>
    <row r="24" spans="1:54">
      <c r="A24" s="12"/>
      <c r="B24" s="21">
        <f>Ingredientes!B21</f>
        <v>0</v>
      </c>
      <c r="C24" s="509">
        <f>Ingredientes!C21</f>
        <v>0</v>
      </c>
      <c r="D24" s="50">
        <f>Ingredientes!D21</f>
        <v>0</v>
      </c>
      <c r="E24" s="281">
        <v>0</v>
      </c>
      <c r="F24" s="50">
        <f>Ingredientes!E21</f>
        <v>0</v>
      </c>
      <c r="G24" s="16"/>
      <c r="H24" s="283" t="s">
        <v>48</v>
      </c>
      <c r="I24" s="50">
        <f>Nutrientes!C22</f>
        <v>0.12</v>
      </c>
      <c r="J24" s="210">
        <f>SUMPRODUCT($E$8:$E$32,AJ8:AJ32)</f>
        <v>0.216631535904593</v>
      </c>
      <c r="K24" s="30">
        <f>Nutrientes!D22</f>
        <v>2</v>
      </c>
      <c r="L24" s="33" t="str">
        <f>Nutrientes!E22</f>
        <v>%</v>
      </c>
      <c r="M24" s="15"/>
      <c r="N24" s="15"/>
      <c r="O24" s="163"/>
      <c r="P24" s="5">
        <f t="shared" si="0"/>
        <v>0</v>
      </c>
      <c r="Q24">
        <f>Ingredientes!B21</f>
        <v>0</v>
      </c>
      <c r="R24">
        <f>Ingredientes!C21</f>
        <v>0</v>
      </c>
      <c r="S24">
        <f>Ingredientes!F21</f>
        <v>0</v>
      </c>
      <c r="T24">
        <f>Ingredientes!G21/100</f>
        <v>0</v>
      </c>
      <c r="U24">
        <f>Ingredientes!H21/100</f>
        <v>0</v>
      </c>
      <c r="V24">
        <f>Ingredientes!I21/100</f>
        <v>0</v>
      </c>
      <c r="W24">
        <f>Ingredientes!J21/100</f>
        <v>0</v>
      </c>
      <c r="X24">
        <f>Ingredientes!K21/100</f>
        <v>0</v>
      </c>
      <c r="Y24">
        <f>Ingredientes!L21/100</f>
        <v>0</v>
      </c>
      <c r="Z24">
        <f>Ingredientes!M21/100</f>
        <v>0</v>
      </c>
      <c r="AA24">
        <f>Ingredientes!N21/100</f>
        <v>0</v>
      </c>
      <c r="AB24">
        <f>Ingredientes!O21/100</f>
        <v>0</v>
      </c>
      <c r="AC24">
        <f>Ingredientes!P21/100</f>
        <v>0</v>
      </c>
      <c r="AD24">
        <f>Ingredientes!Q21/100</f>
        <v>0</v>
      </c>
      <c r="AE24">
        <f>Ingredientes!R21/100</f>
        <v>0</v>
      </c>
      <c r="AF24">
        <f>Ingredientes!S21/100</f>
        <v>0</v>
      </c>
      <c r="AG24">
        <f>Ingredientes!T21/100</f>
        <v>0</v>
      </c>
      <c r="AH24">
        <f>Ingredientes!U21/100</f>
        <v>0</v>
      </c>
      <c r="AI24">
        <f>Ingredientes!V21/100</f>
        <v>0</v>
      </c>
      <c r="AJ24">
        <f>Ingredientes!W21/100</f>
        <v>0</v>
      </c>
      <c r="AK24">
        <f>Ingredientes!X21/100</f>
        <v>0</v>
      </c>
      <c r="AL24">
        <f>Ingredientes!Y21/100</f>
        <v>0</v>
      </c>
      <c r="AM24">
        <f>Ingredientes!Z21/100</f>
        <v>0</v>
      </c>
      <c r="AN24">
        <f>Ingredientes!AA21/100</f>
        <v>0</v>
      </c>
      <c r="AO24">
        <f>Ingredientes!AB21/100</f>
        <v>0</v>
      </c>
      <c r="AP24">
        <f>Ingredientes!AC21/100</f>
        <v>0</v>
      </c>
      <c r="AQ24" s="453"/>
      <c r="AR24">
        <f>Ingredientes!AD21/100</f>
        <v>0</v>
      </c>
      <c r="AS24">
        <f>Ingredientes!AE21/100</f>
        <v>0</v>
      </c>
      <c r="AT24">
        <f>Ingredientes!AF21/100</f>
        <v>0</v>
      </c>
      <c r="AU24">
        <f>Ingredientes!AG21/100</f>
        <v>0</v>
      </c>
      <c r="AV24">
        <f>Ingredientes!AH21/100</f>
        <v>0</v>
      </c>
      <c r="AW24">
        <f>Ingredientes!AI21/100</f>
        <v>0</v>
      </c>
      <c r="AX24">
        <f>Ingredientes!AJ21/100</f>
        <v>0</v>
      </c>
      <c r="AY24">
        <f>Ingredientes!AK21/100</f>
        <v>0</v>
      </c>
      <c r="AZ24">
        <f>Ingredientes!AL21/100</f>
        <v>0</v>
      </c>
      <c r="BA24">
        <f>Ingredientes!AO21/100</f>
        <v>0</v>
      </c>
      <c r="BB24">
        <f>Ingredientes!AP21/100</f>
        <v>0</v>
      </c>
    </row>
    <row r="25" spans="1:54">
      <c r="A25" s="12"/>
      <c r="B25" s="21">
        <f>Ingredientes!B22</f>
        <v>0</v>
      </c>
      <c r="C25" s="509">
        <f>Ingredientes!C22</f>
        <v>0</v>
      </c>
      <c r="D25" s="50">
        <f>Ingredientes!D22</f>
        <v>0</v>
      </c>
      <c r="E25" s="281">
        <v>0</v>
      </c>
      <c r="F25" s="50">
        <f>Ingredientes!E22</f>
        <v>0</v>
      </c>
      <c r="G25" s="16"/>
      <c r="H25" s="283" t="s">
        <v>49</v>
      </c>
      <c r="I25" s="50">
        <f>Nutrientes!C23</f>
        <v>0.7</v>
      </c>
      <c r="J25" s="210">
        <f>SUMPRODUCT($E$8:$E$32,AK8:AK32)</f>
        <v>1.0817551319380763</v>
      </c>
      <c r="K25" s="30">
        <f>Nutrientes!D23</f>
        <v>1.5</v>
      </c>
      <c r="L25" s="33" t="str">
        <f>Nutrientes!E23</f>
        <v>%</v>
      </c>
      <c r="M25" s="15"/>
      <c r="N25" s="15"/>
      <c r="O25" s="163"/>
      <c r="P25" s="5">
        <f t="shared" si="0"/>
        <v>0</v>
      </c>
      <c r="Q25">
        <f>Ingredientes!B22</f>
        <v>0</v>
      </c>
      <c r="R25">
        <f>Ingredientes!C22</f>
        <v>0</v>
      </c>
      <c r="S25">
        <f>Ingredientes!F22</f>
        <v>0</v>
      </c>
      <c r="T25">
        <f>Ingredientes!G22/100</f>
        <v>0</v>
      </c>
      <c r="U25">
        <f>Ingredientes!H22/100</f>
        <v>0</v>
      </c>
      <c r="V25">
        <f>Ingredientes!I22/100</f>
        <v>0</v>
      </c>
      <c r="W25">
        <f>Ingredientes!J22/100</f>
        <v>0</v>
      </c>
      <c r="X25">
        <f>Ingredientes!K22/100</f>
        <v>0</v>
      </c>
      <c r="Y25">
        <f>Ingredientes!L22/100</f>
        <v>0</v>
      </c>
      <c r="Z25">
        <f>Ingredientes!M22/100</f>
        <v>0</v>
      </c>
      <c r="AA25">
        <f>Ingredientes!N22/100</f>
        <v>0</v>
      </c>
      <c r="AB25">
        <f>Ingredientes!O22/100</f>
        <v>0</v>
      </c>
      <c r="AC25">
        <f>Ingredientes!P22/100</f>
        <v>0</v>
      </c>
      <c r="AD25">
        <f>Ingredientes!Q22/100</f>
        <v>0</v>
      </c>
      <c r="AE25">
        <f>Ingredientes!R22/100</f>
        <v>0</v>
      </c>
      <c r="AF25">
        <f>Ingredientes!S22/100</f>
        <v>0</v>
      </c>
      <c r="AG25">
        <f>Ingredientes!T22/100</f>
        <v>0</v>
      </c>
      <c r="AH25">
        <f>Ingredientes!U22/100</f>
        <v>0</v>
      </c>
      <c r="AI25">
        <f>Ingredientes!V22/100</f>
        <v>0</v>
      </c>
      <c r="AJ25">
        <f>Ingredientes!W22/100</f>
        <v>0</v>
      </c>
      <c r="AK25">
        <f>Ingredientes!X22/100</f>
        <v>0</v>
      </c>
      <c r="AL25">
        <f>Ingredientes!Y22/100</f>
        <v>0</v>
      </c>
      <c r="AM25">
        <f>Ingredientes!Z22/100</f>
        <v>0</v>
      </c>
      <c r="AN25">
        <f>Ingredientes!AA22/100</f>
        <v>0</v>
      </c>
      <c r="AO25">
        <f>Ingredientes!AB22/100</f>
        <v>0</v>
      </c>
      <c r="AP25">
        <f>Ingredientes!AC22/100</f>
        <v>0</v>
      </c>
      <c r="AQ25" s="453"/>
      <c r="AR25">
        <f>Ingredientes!AD22/100</f>
        <v>0</v>
      </c>
      <c r="AS25">
        <f>Ingredientes!AE22/100</f>
        <v>0</v>
      </c>
      <c r="AT25">
        <f>Ingredientes!AF22/100</f>
        <v>0</v>
      </c>
      <c r="AU25">
        <f>Ingredientes!AG22/100</f>
        <v>0</v>
      </c>
      <c r="AV25">
        <f>Ingredientes!AH22/100</f>
        <v>0</v>
      </c>
      <c r="AW25">
        <f>Ingredientes!AI22/100</f>
        <v>0</v>
      </c>
      <c r="AX25">
        <f>Ingredientes!AJ22/100</f>
        <v>0</v>
      </c>
      <c r="AY25">
        <f>Ingredientes!AK22/100</f>
        <v>0</v>
      </c>
      <c r="AZ25">
        <f>Ingredientes!AL22/100</f>
        <v>0</v>
      </c>
      <c r="BA25">
        <f>Ingredientes!AO22/100</f>
        <v>0</v>
      </c>
      <c r="BB25">
        <f>Ingredientes!AP22/100</f>
        <v>0</v>
      </c>
    </row>
    <row r="26" spans="1:54">
      <c r="A26" s="12"/>
      <c r="B26" s="21">
        <f>Ingredientes!B23</f>
        <v>0</v>
      </c>
      <c r="C26" s="509">
        <f>Ingredientes!C23</f>
        <v>0</v>
      </c>
      <c r="D26" s="50">
        <f>Ingredientes!D23</f>
        <v>0</v>
      </c>
      <c r="E26" s="281">
        <v>0</v>
      </c>
      <c r="F26" s="50">
        <f>Ingredientes!E23</f>
        <v>0</v>
      </c>
      <c r="G26" s="16"/>
      <c r="H26" s="283" t="s">
        <v>50</v>
      </c>
      <c r="I26" s="50">
        <f>Nutrientes!C24</f>
        <v>0.25</v>
      </c>
      <c r="J26" s="210">
        <f>SUMPRODUCT($E$8:$E$32,AL8:AL32)</f>
        <v>0.58561823505569666</v>
      </c>
      <c r="K26" s="30">
        <f>Nutrientes!D24</f>
        <v>0.8</v>
      </c>
      <c r="L26" s="33" t="str">
        <f>Nutrientes!E24</f>
        <v>%</v>
      </c>
      <c r="M26" s="15"/>
      <c r="N26" s="15"/>
      <c r="O26" s="163"/>
      <c r="P26" s="5">
        <f t="shared" si="0"/>
        <v>0</v>
      </c>
      <c r="Q26">
        <f>Ingredientes!B23</f>
        <v>0</v>
      </c>
      <c r="R26">
        <f>Ingredientes!C23</f>
        <v>0</v>
      </c>
      <c r="S26">
        <f>Ingredientes!F23</f>
        <v>0</v>
      </c>
      <c r="T26">
        <f>Ingredientes!G23/100</f>
        <v>0</v>
      </c>
      <c r="U26">
        <f>Ingredientes!H23/100</f>
        <v>0</v>
      </c>
      <c r="V26">
        <f>Ingredientes!I23/100</f>
        <v>0</v>
      </c>
      <c r="W26">
        <f>Ingredientes!J23/100</f>
        <v>0</v>
      </c>
      <c r="X26">
        <f>Ingredientes!K23/100</f>
        <v>0</v>
      </c>
      <c r="Y26">
        <f>Ingredientes!L23/100</f>
        <v>0</v>
      </c>
      <c r="Z26">
        <f>Ingredientes!M23/100</f>
        <v>0</v>
      </c>
      <c r="AA26">
        <f>Ingredientes!N23/100</f>
        <v>0</v>
      </c>
      <c r="AB26">
        <f>Ingredientes!O23/100</f>
        <v>0</v>
      </c>
      <c r="AC26">
        <f>Ingredientes!P23/100</f>
        <v>0</v>
      </c>
      <c r="AD26">
        <f>Ingredientes!Q23/100</f>
        <v>0</v>
      </c>
      <c r="AE26">
        <f>Ingredientes!R23/100</f>
        <v>0</v>
      </c>
      <c r="AF26">
        <f>Ingredientes!S23/100</f>
        <v>0</v>
      </c>
      <c r="AG26">
        <f>Ingredientes!T23/100</f>
        <v>0</v>
      </c>
      <c r="AH26">
        <f>Ingredientes!U23/100</f>
        <v>0</v>
      </c>
      <c r="AI26">
        <f>Ingredientes!V23/100</f>
        <v>0</v>
      </c>
      <c r="AJ26">
        <f>Ingredientes!W23/100</f>
        <v>0</v>
      </c>
      <c r="AK26">
        <f>Ingredientes!X23/100</f>
        <v>0</v>
      </c>
      <c r="AL26">
        <f>Ingredientes!Y23/100</f>
        <v>0</v>
      </c>
      <c r="AM26">
        <f>Ingredientes!Z23/100</f>
        <v>0</v>
      </c>
      <c r="AN26">
        <f>Ingredientes!AA23/100</f>
        <v>0</v>
      </c>
      <c r="AO26">
        <f>Ingredientes!AB23/100</f>
        <v>0</v>
      </c>
      <c r="AP26">
        <f>Ingredientes!AC23/100</f>
        <v>0</v>
      </c>
      <c r="AQ26" s="453"/>
      <c r="AR26">
        <f>Ingredientes!AD23/100</f>
        <v>0</v>
      </c>
      <c r="AS26">
        <f>Ingredientes!AE23/100</f>
        <v>0</v>
      </c>
      <c r="AT26">
        <f>Ingredientes!AF23/100</f>
        <v>0</v>
      </c>
      <c r="AU26">
        <f>Ingredientes!AG23/100</f>
        <v>0</v>
      </c>
      <c r="AV26">
        <f>Ingredientes!AH23/100</f>
        <v>0</v>
      </c>
      <c r="AW26">
        <f>Ingredientes!AI23/100</f>
        <v>0</v>
      </c>
      <c r="AX26">
        <f>Ingredientes!AJ23/100</f>
        <v>0</v>
      </c>
      <c r="AY26">
        <f>Ingredientes!AK23/100</f>
        <v>0</v>
      </c>
      <c r="AZ26">
        <f>Ingredientes!AL23/100</f>
        <v>0</v>
      </c>
      <c r="BA26">
        <f>Ingredientes!AO23/100</f>
        <v>0</v>
      </c>
      <c r="BB26">
        <f>Ingredientes!AP23/100</f>
        <v>0</v>
      </c>
    </row>
    <row r="27" spans="1:54">
      <c r="A27" s="12"/>
      <c r="B27" s="21">
        <f>Ingredientes!B24</f>
        <v>0</v>
      </c>
      <c r="C27" s="509">
        <f>Ingredientes!C24</f>
        <v>0</v>
      </c>
      <c r="D27" s="50">
        <f>Ingredientes!D24</f>
        <v>0</v>
      </c>
      <c r="E27" s="281">
        <v>0</v>
      </c>
      <c r="F27" s="50">
        <f>Ingredientes!E24</f>
        <v>0</v>
      </c>
      <c r="G27" s="16"/>
      <c r="H27" s="283" t="s">
        <v>51</v>
      </c>
      <c r="I27" s="50">
        <f>Nutrientes!C25</f>
        <v>0.2</v>
      </c>
      <c r="J27" s="210">
        <f>SUMPRODUCT($E$8:$E$32,AM8:AM32)</f>
        <v>0.28941614558880352</v>
      </c>
      <c r="K27" s="30">
        <f>Nutrientes!D25</f>
        <v>0.5</v>
      </c>
      <c r="L27" s="33" t="str">
        <f>Nutrientes!E25</f>
        <v>%</v>
      </c>
      <c r="M27" s="15"/>
      <c r="N27" s="15"/>
      <c r="O27" s="163"/>
      <c r="P27" s="5">
        <f t="shared" si="0"/>
        <v>0</v>
      </c>
      <c r="Q27">
        <f>Ingredientes!B24</f>
        <v>0</v>
      </c>
      <c r="R27">
        <f>Ingredientes!C24</f>
        <v>0</v>
      </c>
      <c r="S27">
        <f>Ingredientes!F24</f>
        <v>0</v>
      </c>
      <c r="T27">
        <f>Ingredientes!G24/100</f>
        <v>0</v>
      </c>
      <c r="U27">
        <f>Ingredientes!H24/100</f>
        <v>0</v>
      </c>
      <c r="V27">
        <f>Ingredientes!I24/100</f>
        <v>0</v>
      </c>
      <c r="W27">
        <f>Ingredientes!J24/100</f>
        <v>0</v>
      </c>
      <c r="X27">
        <f>Ingredientes!K24/100</f>
        <v>0</v>
      </c>
      <c r="Y27">
        <f>Ingredientes!L24/100</f>
        <v>0</v>
      </c>
      <c r="Z27">
        <f>Ingredientes!M24/100</f>
        <v>0</v>
      </c>
      <c r="AA27">
        <f>Ingredientes!N24/100</f>
        <v>0</v>
      </c>
      <c r="AB27">
        <f>Ingredientes!O24/100</f>
        <v>0</v>
      </c>
      <c r="AC27">
        <f>Ingredientes!P24/100</f>
        <v>0</v>
      </c>
      <c r="AD27">
        <f>Ingredientes!Q24/100</f>
        <v>0</v>
      </c>
      <c r="AE27">
        <f>Ingredientes!R24/100</f>
        <v>0</v>
      </c>
      <c r="AF27">
        <f>Ingredientes!S24/100</f>
        <v>0</v>
      </c>
      <c r="AG27">
        <f>Ingredientes!T24/100</f>
        <v>0</v>
      </c>
      <c r="AH27">
        <f>Ingredientes!U24/100</f>
        <v>0</v>
      </c>
      <c r="AI27">
        <f>Ingredientes!V24/100</f>
        <v>0</v>
      </c>
      <c r="AJ27">
        <f>Ingredientes!W24/100</f>
        <v>0</v>
      </c>
      <c r="AK27">
        <f>Ingredientes!X24/100</f>
        <v>0</v>
      </c>
      <c r="AL27">
        <f>Ingredientes!Y24/100</f>
        <v>0</v>
      </c>
      <c r="AM27">
        <f>Ingredientes!Z24/100</f>
        <v>0</v>
      </c>
      <c r="AN27">
        <f>Ingredientes!AA24/100</f>
        <v>0</v>
      </c>
      <c r="AO27">
        <f>Ingredientes!AB24/100</f>
        <v>0</v>
      </c>
      <c r="AP27">
        <f>Ingredientes!AC24/100</f>
        <v>0</v>
      </c>
      <c r="AQ27" s="453"/>
      <c r="AR27">
        <f>Ingredientes!AD24/100</f>
        <v>0</v>
      </c>
      <c r="AS27">
        <f>Ingredientes!AE24/100</f>
        <v>0</v>
      </c>
      <c r="AT27">
        <f>Ingredientes!AF24/100</f>
        <v>0</v>
      </c>
      <c r="AU27">
        <f>Ingredientes!AG24/100</f>
        <v>0</v>
      </c>
      <c r="AV27">
        <f>Ingredientes!AH24/100</f>
        <v>0</v>
      </c>
      <c r="AW27">
        <f>Ingredientes!AI24/100</f>
        <v>0</v>
      </c>
      <c r="AX27">
        <f>Ingredientes!AJ24/100</f>
        <v>0</v>
      </c>
      <c r="AY27">
        <f>Ingredientes!AK24/100</f>
        <v>0</v>
      </c>
      <c r="AZ27">
        <f>Ingredientes!AL24/100</f>
        <v>0</v>
      </c>
      <c r="BA27">
        <f>Ingredientes!AO24/100</f>
        <v>0</v>
      </c>
      <c r="BB27">
        <f>Ingredientes!AP24/100</f>
        <v>0</v>
      </c>
    </row>
    <row r="28" spans="1:54">
      <c r="A28" s="12"/>
      <c r="B28" s="21">
        <f>Ingredientes!B25</f>
        <v>0</v>
      </c>
      <c r="C28" s="509">
        <f>Ingredientes!C25</f>
        <v>0</v>
      </c>
      <c r="D28" s="50">
        <f>Ingredientes!D25</f>
        <v>0</v>
      </c>
      <c r="E28" s="281">
        <v>0</v>
      </c>
      <c r="F28" s="50">
        <f>Ingredientes!E25</f>
        <v>0</v>
      </c>
      <c r="G28" s="16"/>
      <c r="H28" s="283" t="s">
        <v>52</v>
      </c>
      <c r="I28" s="50">
        <f>Nutrientes!C26</f>
        <v>0.25</v>
      </c>
      <c r="J28" s="210">
        <f>SUMPRODUCT($E$8:$E$32,AN8:AN32)</f>
        <v>0.60000000000000009</v>
      </c>
      <c r="K28" s="30">
        <f>Nutrientes!D26</f>
        <v>0.6</v>
      </c>
      <c r="L28" s="33" t="str">
        <f>Nutrientes!E26</f>
        <v>%</v>
      </c>
      <c r="M28" s="15"/>
      <c r="N28" s="15"/>
      <c r="O28" s="163"/>
      <c r="P28" s="5">
        <f t="shared" si="0"/>
        <v>0</v>
      </c>
      <c r="Q28">
        <f>Ingredientes!B25</f>
        <v>0</v>
      </c>
      <c r="R28">
        <f>Ingredientes!C25</f>
        <v>0</v>
      </c>
      <c r="S28">
        <f>Ingredientes!F25</f>
        <v>0</v>
      </c>
      <c r="T28">
        <f>Ingredientes!G25/100</f>
        <v>0</v>
      </c>
      <c r="U28">
        <f>Ingredientes!H25/100</f>
        <v>0</v>
      </c>
      <c r="V28">
        <f>Ingredientes!I25/100</f>
        <v>0</v>
      </c>
      <c r="W28">
        <f>Ingredientes!J25/100</f>
        <v>0</v>
      </c>
      <c r="X28">
        <f>Ingredientes!K25/100</f>
        <v>0</v>
      </c>
      <c r="Y28">
        <f>Ingredientes!L25/100</f>
        <v>0</v>
      </c>
      <c r="Z28">
        <f>Ingredientes!M25/100</f>
        <v>0</v>
      </c>
      <c r="AA28">
        <f>Ingredientes!N25/100</f>
        <v>0</v>
      </c>
      <c r="AB28">
        <f>Ingredientes!O25/100</f>
        <v>0</v>
      </c>
      <c r="AC28">
        <f>Ingredientes!P25/100</f>
        <v>0</v>
      </c>
      <c r="AD28">
        <f>Ingredientes!Q25/100</f>
        <v>0</v>
      </c>
      <c r="AE28">
        <f>Ingredientes!R25/100</f>
        <v>0</v>
      </c>
      <c r="AF28">
        <f>Ingredientes!S25/100</f>
        <v>0</v>
      </c>
      <c r="AG28">
        <f>Ingredientes!T25/100</f>
        <v>0</v>
      </c>
      <c r="AH28">
        <f>Ingredientes!U25/100</f>
        <v>0</v>
      </c>
      <c r="AI28">
        <f>Ingredientes!V25/100</f>
        <v>0</v>
      </c>
      <c r="AJ28">
        <f>Ingredientes!W25/100</f>
        <v>0</v>
      </c>
      <c r="AK28">
        <f>Ingredientes!X25/100</f>
        <v>0</v>
      </c>
      <c r="AL28">
        <f>Ingredientes!Y25/100</f>
        <v>0</v>
      </c>
      <c r="AM28">
        <f>Ingredientes!Z25/100</f>
        <v>0</v>
      </c>
      <c r="AN28">
        <f>Ingredientes!AA25/100</f>
        <v>0</v>
      </c>
      <c r="AO28">
        <f>Ingredientes!AB25/100</f>
        <v>0</v>
      </c>
      <c r="AP28">
        <f>Ingredientes!AC25/100</f>
        <v>0</v>
      </c>
      <c r="AQ28" s="453"/>
      <c r="AR28">
        <f>Ingredientes!AD25/100</f>
        <v>0</v>
      </c>
      <c r="AS28">
        <f>Ingredientes!AE25/100</f>
        <v>0</v>
      </c>
      <c r="AT28">
        <f>Ingredientes!AF25/100</f>
        <v>0</v>
      </c>
      <c r="AU28">
        <f>Ingredientes!AG25/100</f>
        <v>0</v>
      </c>
      <c r="AV28">
        <f>Ingredientes!AH25/100</f>
        <v>0</v>
      </c>
      <c r="AW28">
        <f>Ingredientes!AI25/100</f>
        <v>0</v>
      </c>
      <c r="AX28">
        <f>Ingredientes!AJ25/100</f>
        <v>0</v>
      </c>
      <c r="AY28">
        <f>Ingredientes!AK25/100</f>
        <v>0</v>
      </c>
      <c r="AZ28">
        <f>Ingredientes!AL25/100</f>
        <v>0</v>
      </c>
      <c r="BA28">
        <f>Ingredientes!AO25/100</f>
        <v>0</v>
      </c>
      <c r="BB28">
        <f>Ingredientes!AP25/100</f>
        <v>0</v>
      </c>
    </row>
    <row r="29" spans="1:54">
      <c r="A29" s="12"/>
      <c r="B29" s="21">
        <f>Ingredientes!B26</f>
        <v>0</v>
      </c>
      <c r="C29" s="509">
        <f>Ingredientes!C26</f>
        <v>0</v>
      </c>
      <c r="D29" s="50">
        <f>Ingredientes!D26</f>
        <v>0</v>
      </c>
      <c r="E29" s="281">
        <v>0</v>
      </c>
      <c r="F29" s="50">
        <f>Ingredientes!E26</f>
        <v>0</v>
      </c>
      <c r="G29" s="16"/>
      <c r="H29" s="283" t="s">
        <v>53</v>
      </c>
      <c r="I29" s="50">
        <f>Nutrientes!C27</f>
        <v>0</v>
      </c>
      <c r="J29" s="210">
        <f>SUMPRODUCT($E$8:$E$32,AO8:AO32)</f>
        <v>0.25946854623596755</v>
      </c>
      <c r="K29" s="30">
        <f>Nutrientes!D27</f>
        <v>2</v>
      </c>
      <c r="L29" s="33" t="str">
        <f>Nutrientes!E27</f>
        <v>%</v>
      </c>
      <c r="M29" s="15"/>
      <c r="N29" s="15"/>
      <c r="O29" s="163"/>
      <c r="P29" s="5">
        <f t="shared" si="0"/>
        <v>0</v>
      </c>
      <c r="Q29">
        <f>Ingredientes!B26</f>
        <v>0</v>
      </c>
      <c r="R29">
        <f>Ingredientes!C26</f>
        <v>0</v>
      </c>
      <c r="S29">
        <f>Ingredientes!F26</f>
        <v>0</v>
      </c>
      <c r="T29">
        <f>Ingredientes!G26/100</f>
        <v>0</v>
      </c>
      <c r="U29">
        <f>Ingredientes!H26/100</f>
        <v>0</v>
      </c>
      <c r="V29">
        <f>Ingredientes!I26/100</f>
        <v>0</v>
      </c>
      <c r="W29">
        <f>Ingredientes!J26/100</f>
        <v>0</v>
      </c>
      <c r="X29">
        <f>Ingredientes!K26/100</f>
        <v>0</v>
      </c>
      <c r="Y29">
        <f>Ingredientes!L26/100</f>
        <v>0</v>
      </c>
      <c r="Z29">
        <f>Ingredientes!M26/100</f>
        <v>0</v>
      </c>
      <c r="AA29">
        <f>Ingredientes!N26/100</f>
        <v>0</v>
      </c>
      <c r="AB29">
        <f>Ingredientes!O26/100</f>
        <v>0</v>
      </c>
      <c r="AC29">
        <f>Ingredientes!P26/100</f>
        <v>0</v>
      </c>
      <c r="AD29">
        <f>Ingredientes!Q26/100</f>
        <v>0</v>
      </c>
      <c r="AE29">
        <f>Ingredientes!R26/100</f>
        <v>0</v>
      </c>
      <c r="AF29">
        <f>Ingredientes!S26/100</f>
        <v>0</v>
      </c>
      <c r="AG29">
        <f>Ingredientes!T26/100</f>
        <v>0</v>
      </c>
      <c r="AH29">
        <f>Ingredientes!U26/100</f>
        <v>0</v>
      </c>
      <c r="AI29">
        <f>Ingredientes!V26/100</f>
        <v>0</v>
      </c>
      <c r="AJ29">
        <f>Ingredientes!W26/100</f>
        <v>0</v>
      </c>
      <c r="AK29">
        <f>Ingredientes!X26/100</f>
        <v>0</v>
      </c>
      <c r="AL29">
        <f>Ingredientes!Y26/100</f>
        <v>0</v>
      </c>
      <c r="AM29">
        <f>Ingredientes!Z26/100</f>
        <v>0</v>
      </c>
      <c r="AN29">
        <f>Ingredientes!AA26/100</f>
        <v>0</v>
      </c>
      <c r="AO29">
        <f>Ingredientes!AB26/100</f>
        <v>0</v>
      </c>
      <c r="AP29">
        <f>Ingredientes!AC26/100</f>
        <v>0</v>
      </c>
      <c r="AQ29" s="453"/>
      <c r="AR29">
        <f>Ingredientes!AD26/100</f>
        <v>0</v>
      </c>
      <c r="AS29">
        <f>Ingredientes!AE26/100</f>
        <v>0</v>
      </c>
      <c r="AT29">
        <f>Ingredientes!AF26/100</f>
        <v>0</v>
      </c>
      <c r="AU29">
        <f>Ingredientes!AG26/100</f>
        <v>0</v>
      </c>
      <c r="AV29">
        <f>Ingredientes!AH26/100</f>
        <v>0</v>
      </c>
      <c r="AW29">
        <f>Ingredientes!AI26/100</f>
        <v>0</v>
      </c>
      <c r="AX29">
        <f>Ingredientes!AJ26/100</f>
        <v>0</v>
      </c>
      <c r="AY29">
        <f>Ingredientes!AK26/100</f>
        <v>0</v>
      </c>
      <c r="AZ29">
        <f>Ingredientes!AL26/100</f>
        <v>0</v>
      </c>
      <c r="BA29">
        <f>Ingredientes!AO26/100</f>
        <v>0</v>
      </c>
      <c r="BB29">
        <f>Ingredientes!AP26/100</f>
        <v>0</v>
      </c>
    </row>
    <row r="30" spans="1:54">
      <c r="A30" s="12"/>
      <c r="B30" s="21">
        <f>Ingredientes!B27</f>
        <v>0</v>
      </c>
      <c r="C30" s="509">
        <f>Ingredientes!C27</f>
        <v>0</v>
      </c>
      <c r="D30" s="50">
        <f>Ingredientes!D27</f>
        <v>0</v>
      </c>
      <c r="E30" s="281">
        <v>0</v>
      </c>
      <c r="F30" s="50">
        <f>Ingredientes!E27</f>
        <v>0</v>
      </c>
      <c r="G30" s="16"/>
      <c r="H30" s="283" t="s">
        <v>54</v>
      </c>
      <c r="I30" s="50">
        <f>Nutrientes!C28</f>
        <v>0.3</v>
      </c>
      <c r="J30" s="210">
        <f>SUMPRODUCT($E$8:$E$32,AP8:AP32)</f>
        <v>1.5000000000000004</v>
      </c>
      <c r="K30" s="30">
        <f>Nutrientes!D28</f>
        <v>1.5</v>
      </c>
      <c r="L30" s="33" t="str">
        <f>Nutrientes!E28</f>
        <v>%</v>
      </c>
      <c r="M30" s="15"/>
      <c r="N30" s="15"/>
      <c r="O30" s="163"/>
      <c r="P30" s="5">
        <f t="shared" si="0"/>
        <v>0</v>
      </c>
      <c r="Q30">
        <f>Ingredientes!B27</f>
        <v>0</v>
      </c>
      <c r="R30">
        <f>Ingredientes!C27</f>
        <v>0</v>
      </c>
      <c r="S30">
        <f>Ingredientes!F27</f>
        <v>0</v>
      </c>
      <c r="T30">
        <f>Ingredientes!G27/100</f>
        <v>0</v>
      </c>
      <c r="U30">
        <f>Ingredientes!H27/100</f>
        <v>0</v>
      </c>
      <c r="V30">
        <f>Ingredientes!I27/100</f>
        <v>0</v>
      </c>
      <c r="W30">
        <f>Ingredientes!J27/100</f>
        <v>0</v>
      </c>
      <c r="X30">
        <f>Ingredientes!K27/100</f>
        <v>0</v>
      </c>
      <c r="Y30">
        <f>Ingredientes!L27/100</f>
        <v>0</v>
      </c>
      <c r="Z30">
        <f>Ingredientes!M27/100</f>
        <v>0</v>
      </c>
      <c r="AA30">
        <f>Ingredientes!N27/100</f>
        <v>0</v>
      </c>
      <c r="AB30">
        <f>Ingredientes!O27/100</f>
        <v>0</v>
      </c>
      <c r="AC30">
        <f>Ingredientes!P27/100</f>
        <v>0</v>
      </c>
      <c r="AD30">
        <f>Ingredientes!Q27/100</f>
        <v>0</v>
      </c>
      <c r="AE30">
        <f>Ingredientes!R27/100</f>
        <v>0</v>
      </c>
      <c r="AF30">
        <f>Ingredientes!S27/100</f>
        <v>0</v>
      </c>
      <c r="AG30">
        <f>Ingredientes!T27/100</f>
        <v>0</v>
      </c>
      <c r="AH30">
        <f>Ingredientes!U27/100</f>
        <v>0</v>
      </c>
      <c r="AI30">
        <f>Ingredientes!V27/100</f>
        <v>0</v>
      </c>
      <c r="AJ30">
        <f>Ingredientes!W27/100</f>
        <v>0</v>
      </c>
      <c r="AK30">
        <f>Ingredientes!X27/100</f>
        <v>0</v>
      </c>
      <c r="AL30">
        <f>Ingredientes!Y27/100</f>
        <v>0</v>
      </c>
      <c r="AM30">
        <f>Ingredientes!Z27/100</f>
        <v>0</v>
      </c>
      <c r="AN30">
        <f>Ingredientes!AA27/100</f>
        <v>0</v>
      </c>
      <c r="AO30">
        <f>Ingredientes!AB27/100</f>
        <v>0</v>
      </c>
      <c r="AP30">
        <f>Ingredientes!AC27/100</f>
        <v>0</v>
      </c>
      <c r="AQ30" s="453"/>
      <c r="AR30">
        <f>Ingredientes!AD27/100</f>
        <v>0</v>
      </c>
      <c r="AS30">
        <f>Ingredientes!AE27/100</f>
        <v>0</v>
      </c>
      <c r="AT30">
        <f>Ingredientes!AF27/100</f>
        <v>0</v>
      </c>
      <c r="AU30">
        <f>Ingredientes!AG27/100</f>
        <v>0</v>
      </c>
      <c r="AV30">
        <f>Ingredientes!AH27/100</f>
        <v>0</v>
      </c>
      <c r="AW30">
        <f>Ingredientes!AI27/100</f>
        <v>0</v>
      </c>
      <c r="AX30">
        <f>Ingredientes!AJ27/100</f>
        <v>0</v>
      </c>
      <c r="AY30">
        <f>Ingredientes!AK27/100</f>
        <v>0</v>
      </c>
      <c r="AZ30">
        <f>Ingredientes!AL27/100</f>
        <v>0</v>
      </c>
      <c r="BA30">
        <f>Ingredientes!AO27/100</f>
        <v>0</v>
      </c>
      <c r="BB30">
        <f>Ingredientes!AP27/100</f>
        <v>0</v>
      </c>
    </row>
    <row r="31" spans="1:54">
      <c r="A31" s="12"/>
      <c r="B31" s="21">
        <f>Ingredientes!B28</f>
        <v>0</v>
      </c>
      <c r="C31" s="509">
        <f>Ingredientes!C28</f>
        <v>0</v>
      </c>
      <c r="D31" s="50">
        <f>Ingredientes!D28</f>
        <v>0</v>
      </c>
      <c r="E31" s="281">
        <v>0</v>
      </c>
      <c r="F31" s="50">
        <f>Ingredientes!E28</f>
        <v>0</v>
      </c>
      <c r="G31" s="16"/>
      <c r="H31" s="283" t="s">
        <v>55</v>
      </c>
      <c r="I31" s="50">
        <f>Nutrientes!C29</f>
        <v>10</v>
      </c>
      <c r="J31" s="210">
        <f>SUMPRODUCT($E$8:$E$32,AR8:AR32)</f>
        <v>11.197522831061764</v>
      </c>
      <c r="K31" s="30">
        <f>Nutrientes!D29</f>
        <v>12</v>
      </c>
      <c r="L31" s="33" t="str">
        <f>Nutrientes!E29</f>
        <v>%</v>
      </c>
      <c r="M31" s="15"/>
      <c r="N31" s="15"/>
      <c r="O31" s="163"/>
      <c r="P31" s="5">
        <f t="shared" si="0"/>
        <v>0</v>
      </c>
      <c r="Q31">
        <f>Ingredientes!B28</f>
        <v>0</v>
      </c>
      <c r="R31">
        <f>Ingredientes!C28</f>
        <v>0</v>
      </c>
      <c r="S31">
        <f>Ingredientes!F28</f>
        <v>0</v>
      </c>
      <c r="T31">
        <f>Ingredientes!G28/100</f>
        <v>0</v>
      </c>
      <c r="U31">
        <f>Ingredientes!H28/100</f>
        <v>0</v>
      </c>
      <c r="V31">
        <f>Ingredientes!I28/100</f>
        <v>0</v>
      </c>
      <c r="W31">
        <f>Ingredientes!J28/100</f>
        <v>0</v>
      </c>
      <c r="X31">
        <f>Ingredientes!K28/100</f>
        <v>0</v>
      </c>
      <c r="Y31">
        <f>Ingredientes!L28/100</f>
        <v>0</v>
      </c>
      <c r="Z31">
        <f>Ingredientes!M28/100</f>
        <v>0</v>
      </c>
      <c r="AA31">
        <f>Ingredientes!N28/100</f>
        <v>0</v>
      </c>
      <c r="AB31">
        <f>Ingredientes!O28/100</f>
        <v>0</v>
      </c>
      <c r="AC31">
        <f>Ingredientes!P28/100</f>
        <v>0</v>
      </c>
      <c r="AD31">
        <f>Ingredientes!Q28/100</f>
        <v>0</v>
      </c>
      <c r="AE31">
        <f>Ingredientes!R28/100</f>
        <v>0</v>
      </c>
      <c r="AF31">
        <f>Ingredientes!S28/100</f>
        <v>0</v>
      </c>
      <c r="AG31">
        <f>Ingredientes!T28/100</f>
        <v>0</v>
      </c>
      <c r="AH31">
        <f>Ingredientes!U28/100</f>
        <v>0</v>
      </c>
      <c r="AI31">
        <f>Ingredientes!V28/100</f>
        <v>0</v>
      </c>
      <c r="AJ31">
        <f>Ingredientes!W28/100</f>
        <v>0</v>
      </c>
      <c r="AK31">
        <f>Ingredientes!X28/100</f>
        <v>0</v>
      </c>
      <c r="AL31">
        <f>Ingredientes!Y28/100</f>
        <v>0</v>
      </c>
      <c r="AM31">
        <f>Ingredientes!Z28/100</f>
        <v>0</v>
      </c>
      <c r="AN31">
        <f>Ingredientes!AA28/100</f>
        <v>0</v>
      </c>
      <c r="AO31">
        <f>Ingredientes!AB28/100</f>
        <v>0</v>
      </c>
      <c r="AP31">
        <f>Ingredientes!AC28/100</f>
        <v>0</v>
      </c>
      <c r="AQ31" s="453"/>
      <c r="AR31">
        <f>Ingredientes!AD28/100</f>
        <v>0</v>
      </c>
      <c r="AS31">
        <f>Ingredientes!AE28/100</f>
        <v>0</v>
      </c>
      <c r="AT31">
        <f>Ingredientes!AF28/100</f>
        <v>0</v>
      </c>
      <c r="AU31">
        <f>Ingredientes!AG28/100</f>
        <v>0</v>
      </c>
      <c r="AV31">
        <f>Ingredientes!AH28/100</f>
        <v>0</v>
      </c>
      <c r="AW31">
        <f>Ingredientes!AI28/100</f>
        <v>0</v>
      </c>
      <c r="AX31">
        <f>Ingredientes!AJ28/100</f>
        <v>0</v>
      </c>
      <c r="AY31">
        <f>Ingredientes!AK28/100</f>
        <v>0</v>
      </c>
      <c r="AZ31">
        <f>Ingredientes!AL28/100</f>
        <v>0</v>
      </c>
      <c r="BA31">
        <f>Ingredientes!AO28/100</f>
        <v>0</v>
      </c>
      <c r="BB31">
        <f>Ingredientes!AP28/100</f>
        <v>0</v>
      </c>
    </row>
    <row r="32" spans="1:54">
      <c r="A32" s="12"/>
      <c r="B32" s="21">
        <f>Ingredientes!B29</f>
        <v>0</v>
      </c>
      <c r="C32" s="509">
        <f>Ingredientes!C29</f>
        <v>0</v>
      </c>
      <c r="D32" s="50">
        <f>Ingredientes!D29</f>
        <v>0</v>
      </c>
      <c r="E32" s="281">
        <v>0</v>
      </c>
      <c r="F32" s="50">
        <f>Ingredientes!E29</f>
        <v>0</v>
      </c>
      <c r="G32" s="16"/>
      <c r="H32" s="283" t="s">
        <v>56</v>
      </c>
      <c r="I32" s="50">
        <f>Nutrientes!C30</f>
        <v>2150</v>
      </c>
      <c r="J32" s="210">
        <f>SUMPRODUCT($E$8:$E$32,AS8:AS32)</f>
        <v>2182.3078527862745</v>
      </c>
      <c r="K32" s="30">
        <f>Nutrientes!D30</f>
        <v>2250</v>
      </c>
      <c r="L32" s="33" t="str">
        <f>Nutrientes!E30</f>
        <v>kcal/kg</v>
      </c>
      <c r="M32" s="15"/>
      <c r="N32" s="15"/>
      <c r="O32" s="163"/>
      <c r="P32" s="5">
        <f t="shared" si="0"/>
        <v>0</v>
      </c>
      <c r="Q32">
        <f>Ingredientes!B29</f>
        <v>0</v>
      </c>
      <c r="R32">
        <f>Ingredientes!C29</f>
        <v>0</v>
      </c>
      <c r="S32">
        <f>Ingredientes!F29</f>
        <v>0</v>
      </c>
      <c r="T32">
        <f>Ingredientes!G29/100</f>
        <v>0</v>
      </c>
      <c r="U32">
        <f>Ingredientes!H29/100</f>
        <v>0</v>
      </c>
      <c r="V32">
        <f>Ingredientes!I29/100</f>
        <v>0</v>
      </c>
      <c r="W32">
        <f>Ingredientes!J29/100</f>
        <v>0</v>
      </c>
      <c r="X32">
        <f>Ingredientes!K29/100</f>
        <v>0</v>
      </c>
      <c r="Y32">
        <f>Ingredientes!L29/100</f>
        <v>0</v>
      </c>
      <c r="Z32">
        <f>Ingredientes!M29/100</f>
        <v>0</v>
      </c>
      <c r="AA32">
        <f>Ingredientes!N29/100</f>
        <v>0</v>
      </c>
      <c r="AB32">
        <f>Ingredientes!O29/100</f>
        <v>0</v>
      </c>
      <c r="AC32">
        <f>Ingredientes!P29/100</f>
        <v>0</v>
      </c>
      <c r="AD32">
        <f>Ingredientes!Q29/100</f>
        <v>0</v>
      </c>
      <c r="AE32">
        <f>Ingredientes!R29/100</f>
        <v>0</v>
      </c>
      <c r="AF32">
        <f>Ingredientes!S29/100</f>
        <v>0</v>
      </c>
      <c r="AG32">
        <f>Ingredientes!T29/100</f>
        <v>0</v>
      </c>
      <c r="AH32">
        <f>Ingredientes!U29/100</f>
        <v>0</v>
      </c>
      <c r="AI32">
        <f>Ingredientes!V29/100</f>
        <v>0</v>
      </c>
      <c r="AJ32">
        <f>Ingredientes!W29/100</f>
        <v>0</v>
      </c>
      <c r="AK32">
        <f>Ingredientes!X29/100</f>
        <v>0</v>
      </c>
      <c r="AL32">
        <f>Ingredientes!Y29/100</f>
        <v>0</v>
      </c>
      <c r="AM32">
        <f>Ingredientes!Z29/100</f>
        <v>0</v>
      </c>
      <c r="AN32">
        <f>Ingredientes!AA29/100</f>
        <v>0</v>
      </c>
      <c r="AO32">
        <f>Ingredientes!AB29/100</f>
        <v>0</v>
      </c>
      <c r="AP32">
        <f>Ingredientes!AC29/100</f>
        <v>0</v>
      </c>
      <c r="AQ32" s="453"/>
      <c r="AR32">
        <f>Ingredientes!AD29/100</f>
        <v>0</v>
      </c>
      <c r="AS32">
        <f>Ingredientes!AE29/100</f>
        <v>0</v>
      </c>
      <c r="AT32">
        <f>Ingredientes!AF29/100</f>
        <v>0</v>
      </c>
      <c r="AU32">
        <f>Ingredientes!AG29/100</f>
        <v>0</v>
      </c>
      <c r="AV32">
        <f>Ingredientes!AH29/100</f>
        <v>0</v>
      </c>
      <c r="AW32">
        <f>Ingredientes!AI29/100</f>
        <v>0</v>
      </c>
      <c r="AX32">
        <f>Ingredientes!AJ29/100</f>
        <v>0</v>
      </c>
      <c r="AY32">
        <f>Ingredientes!AK29/100</f>
        <v>0</v>
      </c>
      <c r="AZ32">
        <f>Ingredientes!AL29/100</f>
        <v>0</v>
      </c>
      <c r="BA32">
        <f>Ingredientes!AO29/100</f>
        <v>0</v>
      </c>
      <c r="BB32">
        <f>Ingredientes!AP29/100</f>
        <v>0</v>
      </c>
    </row>
    <row r="33" spans="1:54">
      <c r="A33" s="12"/>
      <c r="B33" s="12"/>
      <c r="C33" s="14"/>
      <c r="D33" s="14"/>
      <c r="E33" s="268"/>
      <c r="F33" s="14"/>
      <c r="G33" s="16"/>
      <c r="H33" s="283" t="s">
        <v>57</v>
      </c>
      <c r="I33" s="266">
        <f>Nutrientes!C31</f>
        <v>0</v>
      </c>
      <c r="J33" s="210">
        <f>SUMPRODUCT($E$8:$E$32,AT8:AT32)</f>
        <v>2054.6011834187566</v>
      </c>
      <c r="K33" s="30">
        <f>Nutrientes!D31</f>
        <v>2250</v>
      </c>
      <c r="L33" s="33" t="str">
        <f>Nutrientes!E31</f>
        <v>kcal/kg</v>
      </c>
      <c r="M33" s="15"/>
      <c r="N33" s="15"/>
      <c r="O33" s="163"/>
      <c r="AQ33" s="453"/>
    </row>
    <row r="34" spans="1:54">
      <c r="A34" s="12"/>
      <c r="B34" s="26" t="s">
        <v>9</v>
      </c>
      <c r="C34" s="269"/>
      <c r="D34" s="270"/>
      <c r="E34" s="284">
        <f>SUM(E8:E32)</f>
        <v>99.999999999999972</v>
      </c>
      <c r="F34" s="271"/>
      <c r="G34" s="16"/>
      <c r="H34" s="283" t="s">
        <v>58</v>
      </c>
      <c r="I34" s="266">
        <f>Nutrientes!C32</f>
        <v>15</v>
      </c>
      <c r="J34" s="210">
        <f>SUMPRODUCT($E$8:$E$32,AU8:AU32)</f>
        <v>15.492515456590427</v>
      </c>
      <c r="K34" s="30">
        <f>Nutrientes!D32</f>
        <v>50</v>
      </c>
      <c r="L34" s="33" t="str">
        <f>Nutrientes!E32</f>
        <v>%</v>
      </c>
      <c r="M34" s="15"/>
      <c r="N34" s="15"/>
      <c r="O34" s="163"/>
      <c r="P34" s="5"/>
      <c r="Q34" s="491" t="s">
        <v>180</v>
      </c>
      <c r="S34" s="103">
        <f>SUMPRODUCT($E$8:$E$32,S8:S32)</f>
        <v>99.999999999999972</v>
      </c>
      <c r="T34" s="103">
        <f t="shared" ref="T34:BB34" si="1">SUMPRODUCT($E$8:$E$32,T8:T32)</f>
        <v>88.553977137337426</v>
      </c>
      <c r="U34" s="103">
        <f t="shared" si="1"/>
        <v>8.8146987415438147</v>
      </c>
      <c r="V34" s="103">
        <f t="shared" si="1"/>
        <v>15.999999999999993</v>
      </c>
      <c r="W34" s="103">
        <f t="shared" si="1"/>
        <v>2.4721069797176001</v>
      </c>
      <c r="X34" s="103">
        <f t="shared" si="1"/>
        <v>15.995219478834866</v>
      </c>
      <c r="Y34" s="103">
        <f t="shared" si="1"/>
        <v>34.999999999999993</v>
      </c>
      <c r="Z34" s="103">
        <f t="shared" si="1"/>
        <v>19.744564250313552</v>
      </c>
      <c r="AA34" s="103">
        <f t="shared" si="1"/>
        <v>4.2520487937231213</v>
      </c>
      <c r="AB34" s="103">
        <f t="shared" si="1"/>
        <v>15.255435749686445</v>
      </c>
      <c r="AC34" s="103">
        <f t="shared" si="1"/>
        <v>3.936917133430712</v>
      </c>
      <c r="AD34" s="103">
        <f t="shared" si="1"/>
        <v>12.450000000000001</v>
      </c>
      <c r="AE34" s="103">
        <f t="shared" si="1"/>
        <v>5.7060913379082594</v>
      </c>
      <c r="AF34" s="103">
        <f t="shared" si="1"/>
        <v>0.72237333946186966</v>
      </c>
      <c r="AG34" s="103">
        <f t="shared" si="1"/>
        <v>0.23503364071000155</v>
      </c>
      <c r="AH34" s="103">
        <f t="shared" si="1"/>
        <v>0.48730342904835444</v>
      </c>
      <c r="AI34" s="103">
        <f t="shared" si="1"/>
        <v>0.5695755524252113</v>
      </c>
      <c r="AJ34" s="103">
        <f t="shared" si="1"/>
        <v>0.216631535904593</v>
      </c>
      <c r="AK34" s="103">
        <f t="shared" si="1"/>
        <v>1.0817551319380763</v>
      </c>
      <c r="AL34" s="103">
        <f t="shared" si="1"/>
        <v>0.58561823505569666</v>
      </c>
      <c r="AM34" s="103">
        <f t="shared" si="1"/>
        <v>0.28941614558880352</v>
      </c>
      <c r="AN34" s="103">
        <f t="shared" si="1"/>
        <v>0.60000000000000009</v>
      </c>
      <c r="AO34" s="103">
        <f t="shared" si="1"/>
        <v>0.25946854623596755</v>
      </c>
      <c r="AP34" s="103">
        <f t="shared" si="1"/>
        <v>1.5000000000000004</v>
      </c>
      <c r="AQ34" s="454"/>
      <c r="AR34" s="103">
        <f t="shared" si="1"/>
        <v>11.197522831061764</v>
      </c>
      <c r="AS34" s="2">
        <f t="shared" si="1"/>
        <v>2182.3078527862745</v>
      </c>
      <c r="AT34" s="2">
        <f t="shared" si="1"/>
        <v>2054.6011834187566</v>
      </c>
      <c r="AU34" s="103">
        <f t="shared" si="1"/>
        <v>15.492515456590427</v>
      </c>
      <c r="AV34" s="103">
        <f t="shared" si="1"/>
        <v>0</v>
      </c>
      <c r="AW34" s="103">
        <f t="shared" si="1"/>
        <v>0</v>
      </c>
      <c r="AX34" s="103">
        <f t="shared" si="1"/>
        <v>0</v>
      </c>
      <c r="AY34" s="103">
        <f t="shared" si="1"/>
        <v>0</v>
      </c>
      <c r="AZ34" s="103">
        <f t="shared" si="1"/>
        <v>0</v>
      </c>
      <c r="BA34" s="103">
        <f t="shared" si="1"/>
        <v>0</v>
      </c>
      <c r="BB34" s="103">
        <f t="shared" si="1"/>
        <v>0</v>
      </c>
    </row>
    <row r="35" spans="1:54">
      <c r="A35" s="12"/>
      <c r="B35" s="12"/>
      <c r="C35" s="12"/>
      <c r="D35" s="12"/>
      <c r="E35" s="12"/>
      <c r="F35" s="12"/>
      <c r="G35" s="16"/>
      <c r="H35" s="283" t="s">
        <v>186</v>
      </c>
      <c r="I35" s="50">
        <f>Nutrientes!C33</f>
        <v>0</v>
      </c>
      <c r="J35" s="210">
        <f>SUMPRODUCT($E$8:$E$32,AV8:AV32)</f>
        <v>0</v>
      </c>
      <c r="K35" s="30">
        <f>Nutrientes!D33</f>
        <v>0</v>
      </c>
      <c r="L35" s="33">
        <f>Nutrientes!E33</f>
        <v>0</v>
      </c>
      <c r="M35" s="15"/>
      <c r="N35" s="15"/>
      <c r="O35" s="163"/>
    </row>
    <row r="36" spans="1:54">
      <c r="A36" s="12"/>
      <c r="B36" s="12"/>
      <c r="C36" s="12"/>
      <c r="D36" s="12"/>
      <c r="E36" s="12"/>
      <c r="F36" s="12"/>
      <c r="G36" s="13"/>
      <c r="H36" s="283" t="s">
        <v>187</v>
      </c>
      <c r="I36" s="50">
        <f>Nutrientes!C34</f>
        <v>0</v>
      </c>
      <c r="J36" s="210">
        <f>SUMPRODUCT($E$8:$E$32,AW8:AW32)</f>
        <v>0</v>
      </c>
      <c r="K36" s="30">
        <f>Nutrientes!D34</f>
        <v>0</v>
      </c>
      <c r="L36" s="33">
        <f>Nutrientes!E34</f>
        <v>0</v>
      </c>
      <c r="M36" s="15"/>
      <c r="N36" s="15"/>
      <c r="O36" s="163"/>
      <c r="R36" s="4"/>
    </row>
    <row r="37" spans="1:54" ht="13.8" thickBot="1">
      <c r="A37" s="12"/>
      <c r="B37" s="12"/>
      <c r="C37" s="12"/>
      <c r="D37" s="12"/>
      <c r="E37" s="12"/>
      <c r="F37" s="12"/>
      <c r="G37" s="13"/>
      <c r="H37" s="283" t="s">
        <v>188</v>
      </c>
      <c r="I37" s="50">
        <f>Nutrientes!C35</f>
        <v>0</v>
      </c>
      <c r="J37" s="210">
        <f>SUMPRODUCT($E$8:$E$32,AX8:AX32)</f>
        <v>0</v>
      </c>
      <c r="K37" s="30">
        <f>Nutrientes!D35</f>
        <v>0</v>
      </c>
      <c r="L37" s="33">
        <f>Nutrientes!E35</f>
        <v>0</v>
      </c>
      <c r="M37" s="15"/>
      <c r="N37" s="15"/>
      <c r="O37" s="163"/>
      <c r="R37" s="9"/>
      <c r="S37" s="4"/>
    </row>
    <row r="38" spans="1:54" ht="13.8" thickBot="1">
      <c r="A38" s="12"/>
      <c r="B38" s="12"/>
      <c r="C38" s="12"/>
      <c r="D38" s="12"/>
      <c r="E38" s="12"/>
      <c r="F38" s="12"/>
      <c r="G38" s="13"/>
      <c r="H38" s="283" t="s">
        <v>189</v>
      </c>
      <c r="I38" s="50">
        <f>Nutrientes!C36</f>
        <v>0</v>
      </c>
      <c r="J38" s="210">
        <f>SUMPRODUCT($E$8:$E$32,AY8:AY32)</f>
        <v>0</v>
      </c>
      <c r="K38" s="30">
        <f>Nutrientes!D36</f>
        <v>0</v>
      </c>
      <c r="L38" s="33">
        <f>Nutrientes!E36</f>
        <v>0</v>
      </c>
      <c r="M38" s="15"/>
      <c r="N38" s="15"/>
      <c r="O38" s="163"/>
      <c r="Q38" s="489" t="s">
        <v>167</v>
      </c>
      <c r="R38" s="7">
        <f>SUM(P8:P32)</f>
        <v>97.695064585770268</v>
      </c>
    </row>
    <row r="39" spans="1:54">
      <c r="A39" s="12"/>
      <c r="B39" s="12"/>
      <c r="C39" s="12"/>
      <c r="D39" s="12"/>
      <c r="E39" s="12"/>
      <c r="F39" s="12"/>
      <c r="G39" s="13"/>
      <c r="H39" s="27" t="str">
        <f>Nutrientes!B37</f>
        <v>X5</v>
      </c>
      <c r="I39" s="50">
        <f>Nutrientes!C37</f>
        <v>0</v>
      </c>
      <c r="J39" s="210">
        <f>SUMPRODUCT($E$8:$E$32,AZ8:AZ32)</f>
        <v>0</v>
      </c>
      <c r="K39" s="30">
        <f>Nutrientes!D37</f>
        <v>0</v>
      </c>
      <c r="L39" s="33">
        <f>Nutrientes!E37</f>
        <v>0</v>
      </c>
      <c r="M39" s="15"/>
      <c r="N39" s="15"/>
      <c r="O39" s="163"/>
    </row>
    <row r="40" spans="1:54">
      <c r="A40" s="12"/>
      <c r="B40" s="12"/>
      <c r="C40" s="12"/>
      <c r="D40" s="12"/>
      <c r="E40" s="12"/>
      <c r="F40" s="12"/>
      <c r="G40" s="13"/>
      <c r="H40" s="27" t="str">
        <f>Nutrientes!B38</f>
        <v>X6</v>
      </c>
      <c r="I40" s="50">
        <f>Nutrientes!C38</f>
        <v>0</v>
      </c>
      <c r="J40" s="210">
        <f>SUMPRODUCT($E$8:$E$32,BA8:BA32)</f>
        <v>0</v>
      </c>
      <c r="K40" s="30">
        <f>Nutrientes!D38</f>
        <v>0</v>
      </c>
      <c r="L40" s="33">
        <f>Nutrientes!E38</f>
        <v>0</v>
      </c>
      <c r="M40" s="15"/>
      <c r="N40" s="15"/>
      <c r="O40" s="163"/>
      <c r="R40" s="8"/>
    </row>
    <row r="41" spans="1:54">
      <c r="A41" s="12"/>
      <c r="B41" s="12"/>
      <c r="C41" s="12"/>
      <c r="D41" s="12"/>
      <c r="E41" s="12"/>
      <c r="F41" s="12"/>
      <c r="G41" s="13"/>
      <c r="H41" s="29" t="str">
        <f>Nutrientes!B39</f>
        <v>X7</v>
      </c>
      <c r="I41" s="51">
        <f>Nutrientes!C39</f>
        <v>0</v>
      </c>
      <c r="J41" s="210">
        <f>SUMPRODUCT($E$8:$E$32,BB8:BB32)</f>
        <v>0</v>
      </c>
      <c r="K41" s="211">
        <f>Nutrientes!D39</f>
        <v>0</v>
      </c>
      <c r="L41" s="33">
        <f>Nutrientes!E39</f>
        <v>0</v>
      </c>
      <c r="M41" s="15"/>
      <c r="N41" s="15"/>
      <c r="O41" s="163"/>
    </row>
    <row r="42" spans="1:54">
      <c r="A42" s="12"/>
      <c r="B42" s="12"/>
      <c r="C42" s="12"/>
      <c r="D42" s="12"/>
      <c r="E42" s="12"/>
      <c r="F42" s="12"/>
      <c r="G42" s="13"/>
      <c r="H42" s="12"/>
      <c r="I42" s="15"/>
      <c r="J42" s="15"/>
      <c r="K42" s="14"/>
      <c r="L42" s="35"/>
      <c r="M42" s="15"/>
      <c r="N42" s="15"/>
    </row>
    <row r="43" spans="1:54" ht="13.2" customHeight="1">
      <c r="A43" s="12"/>
      <c r="B43" s="523" t="s">
        <v>179</v>
      </c>
      <c r="C43" s="523"/>
      <c r="D43" s="523"/>
      <c r="E43" s="523"/>
      <c r="F43" s="523"/>
      <c r="G43" s="523"/>
      <c r="H43" s="487" t="s">
        <v>166</v>
      </c>
      <c r="I43" s="446"/>
      <c r="J43" s="446">
        <f>(J16+J17)/J14</f>
        <v>0.9720322332670559</v>
      </c>
      <c r="K43" s="520" t="s">
        <v>160</v>
      </c>
      <c r="L43" s="521"/>
      <c r="M43" s="488" t="s">
        <v>161</v>
      </c>
      <c r="N43" s="448"/>
    </row>
    <row r="44" spans="1:54" ht="13.2" customHeight="1">
      <c r="A44" s="12"/>
      <c r="B44" s="523"/>
      <c r="C44" s="523"/>
      <c r="D44" s="523"/>
      <c r="E44" s="523"/>
      <c r="F44" s="523"/>
      <c r="G44" s="523"/>
      <c r="H44" s="487" t="s">
        <v>163</v>
      </c>
      <c r="I44" s="446"/>
      <c r="J44" s="446">
        <f>J31/J32 *10000</f>
        <v>51.310463905288437</v>
      </c>
      <c r="K44" s="522" t="s">
        <v>24</v>
      </c>
      <c r="L44" s="522"/>
      <c r="M44" s="447" t="s">
        <v>25</v>
      </c>
      <c r="N44" s="448"/>
    </row>
    <row r="45" spans="1:54" ht="19.8">
      <c r="A45" s="12"/>
      <c r="B45" s="443"/>
      <c r="C45" s="443"/>
      <c r="D45" s="443"/>
      <c r="E45" s="444" t="s">
        <v>164</v>
      </c>
      <c r="F45" s="443"/>
      <c r="G45" s="445"/>
      <c r="H45" s="487" t="s">
        <v>162</v>
      </c>
      <c r="I45" s="446"/>
      <c r="J45" s="449">
        <f>(J31/J10)</f>
        <v>0.69984517694136061</v>
      </c>
      <c r="K45" s="450"/>
      <c r="L45" s="451"/>
      <c r="M45" s="448"/>
      <c r="N45" s="448"/>
    </row>
    <row r="46" spans="1:54" ht="19.8">
      <c r="A46" s="12"/>
      <c r="B46" s="443"/>
      <c r="C46" s="443"/>
      <c r="D46" s="443"/>
      <c r="E46" s="444" t="s">
        <v>165</v>
      </c>
      <c r="F46" s="443"/>
      <c r="G46" s="445"/>
      <c r="H46" s="12"/>
      <c r="I46" s="15"/>
      <c r="J46" s="15"/>
      <c r="K46" s="14"/>
      <c r="L46" s="35"/>
      <c r="M46" s="15"/>
      <c r="N46" s="15"/>
    </row>
    <row r="47" spans="1:54">
      <c r="A47" s="12"/>
      <c r="B47" s="12"/>
      <c r="C47" s="12"/>
      <c r="D47" s="12"/>
      <c r="E47" s="12"/>
      <c r="F47" s="12"/>
      <c r="G47" s="13"/>
      <c r="H47" s="12"/>
      <c r="I47" s="15"/>
      <c r="J47" s="15"/>
      <c r="K47" s="14"/>
      <c r="L47" s="35"/>
      <c r="M47" s="15"/>
      <c r="N47" s="15"/>
    </row>
    <row r="48" spans="1:54">
      <c r="A48" s="12"/>
      <c r="B48" s="12"/>
      <c r="C48" s="12"/>
      <c r="D48" s="12"/>
      <c r="E48" s="12"/>
      <c r="F48" s="12"/>
      <c r="G48" s="13"/>
      <c r="H48" s="12"/>
      <c r="I48" s="15"/>
      <c r="J48" s="15"/>
      <c r="K48" s="14"/>
      <c r="L48" s="35"/>
      <c r="M48" s="15"/>
      <c r="N48" s="15"/>
    </row>
    <row r="49" spans="1:14">
      <c r="A49" s="12"/>
      <c r="B49" s="12"/>
      <c r="C49" s="12"/>
      <c r="D49" s="12"/>
      <c r="E49" s="12"/>
      <c r="F49" s="12"/>
      <c r="G49" s="13"/>
      <c r="H49" s="12"/>
      <c r="I49" s="15"/>
      <c r="J49" s="15"/>
      <c r="K49" s="14"/>
      <c r="L49" s="35"/>
      <c r="M49" s="15"/>
      <c r="N49" s="15"/>
    </row>
    <row r="50" spans="1:14">
      <c r="A50" s="12"/>
      <c r="B50" s="12"/>
      <c r="C50" s="12"/>
      <c r="D50" s="12"/>
      <c r="E50" s="12"/>
      <c r="F50" s="12"/>
      <c r="G50" s="13"/>
      <c r="H50" s="12"/>
      <c r="I50" s="15"/>
      <c r="J50" s="15"/>
      <c r="K50" s="14"/>
      <c r="L50" s="35"/>
      <c r="M50" s="15"/>
      <c r="N50" s="15"/>
    </row>
    <row r="51" spans="1:14">
      <c r="B51" s="12"/>
      <c r="C51" s="12"/>
      <c r="D51" s="12"/>
      <c r="E51" s="12"/>
      <c r="F51" s="12"/>
      <c r="G51" s="13"/>
      <c r="H51" s="12"/>
      <c r="I51" s="15"/>
      <c r="J51" s="15"/>
      <c r="K51" s="14"/>
      <c r="L51" s="35"/>
      <c r="M51" s="15"/>
      <c r="N51" s="15"/>
    </row>
    <row r="52" spans="1:14">
      <c r="M52" s="347"/>
      <c r="N52" s="347"/>
    </row>
  </sheetData>
  <scenarios current="0">
    <scenario name="feed" count="25" user="University of Georgia" comment="Created by University of Georgia on 10/2/00">
      <inputCells r="E8" val="0.718853822184081" numFmtId="165"/>
      <inputCells r="E9" val="-5.55111512312578E-17" numFmtId="165"/>
      <inputCells r="E10" val="0" numFmtId="165"/>
      <inputCells r="E11" val="-3.64604275924322E-16" numFmtId="165"/>
      <inputCells r="E12" val="0" numFmtId="165"/>
      <inputCells r="E13" val="4.03398823720068E-16" numFmtId="165"/>
      <inputCells r="E14" val="0.0325346745137803" numFmtId="165"/>
      <inputCells r="E15" val="-5.50943544888671E-17" numFmtId="165"/>
      <inputCells r="E16" val="0.152764847870302" numFmtId="165"/>
      <inputCells r="E17" val="1.11650138013603E-15" numFmtId="165"/>
      <inputCells r="E18" val="0.0839440427022778" numFmtId="165"/>
      <inputCells r="E19" val="0" numFmtId="165"/>
      <inputCells r="E20" val="0" numFmtId="165"/>
      <inputCells r="E21" val="0.00315261272954948" numFmtId="165"/>
      <inputCells r="E22" val="1.7916211185544E-16" numFmtId="165"/>
      <inputCells r="E23" val="-1.12203135524302E-15" numFmtId="165"/>
      <inputCells r="E24" val="0.004" numFmtId="165"/>
      <inputCells r="E25" val="0.00250000000000026" numFmtId="165"/>
      <inputCells r="E26" val="0.00075" numFmtId="165"/>
      <inputCells r="E27" val="4.46629500031427E-17" numFmtId="165"/>
      <inputCells r="E28" val="2.23823840364464E-17" numFmtId="165"/>
      <inputCells r="E29" val="0" numFmtId="165"/>
      <inputCells r="E30" val="0.0005" numFmtId="165"/>
      <inputCells r="E31" val="0.0005" numFmtId="165"/>
      <inputCells r="E32" val="0.0005" numFmtId="165"/>
    </scenario>
  </scenarios>
  <mergeCells count="3">
    <mergeCell ref="K43:L43"/>
    <mergeCell ref="K44:L44"/>
    <mergeCell ref="B43:G44"/>
  </mergeCells>
  <phoneticPr fontId="0" type="noConversion"/>
  <conditionalFormatting sqref="J8:J41">
    <cfRule type="cellIs" dxfId="1" priority="1" stopIfTrue="1" operator="between">
      <formula>$I8-0.0000001</formula>
      <formula>$K8+0.0000001</formula>
    </cfRule>
  </conditionalFormatting>
  <conditionalFormatting sqref="E8:E34">
    <cfRule type="cellIs" dxfId="0" priority="2" stopIfTrue="1" operator="between">
      <formula>$D8-0.0000001</formula>
      <formula>$F8+0.0000001</formula>
    </cfRule>
  </conditionalFormatting>
  <pageMargins left="0.78740157499999996" right="0.78740157499999996" top="0.984251969" bottom="0.984251969" header="0.5" footer="0.5"/>
  <pageSetup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sheetPr codeName="Feuil1"/>
  <dimension ref="A2:R37"/>
  <sheetViews>
    <sheetView zoomScaleNormal="100" workbookViewId="0">
      <selection activeCell="S56" sqref="S56"/>
    </sheetView>
  </sheetViews>
  <sheetFormatPr baseColWidth="10" defaultColWidth="9.109375" defaultRowHeight="13.2"/>
  <cols>
    <col min="1" max="13" width="9.109375" style="143" customWidth="1"/>
    <col min="14" max="14" width="9.109375" customWidth="1"/>
    <col min="15" max="15" width="19.88671875" customWidth="1"/>
    <col min="16" max="18" width="9.6640625" style="1" customWidth="1"/>
  </cols>
  <sheetData>
    <row r="2" spans="15:18">
      <c r="P2" s="1" t="s">
        <v>12</v>
      </c>
    </row>
    <row r="3" spans="15:18">
      <c r="P3" s="1" t="s">
        <v>3</v>
      </c>
      <c r="Q3" s="1" t="s">
        <v>11</v>
      </c>
      <c r="R3" s="1" t="s">
        <v>3</v>
      </c>
    </row>
    <row r="4" spans="15:18" ht="13.5" customHeight="1">
      <c r="O4" t="str">
        <f>Formulação!H8</f>
        <v>Matéria seca</v>
      </c>
      <c r="P4" s="1" t="e">
        <f t="shared" ref="P4:P37" si="0">Q4/R4*100</f>
        <v>#DIV/0!</v>
      </c>
      <c r="Q4" s="1">
        <f>Formulação!J8</f>
        <v>88.553977137337426</v>
      </c>
      <c r="R4" s="1">
        <f>Formulação!I8</f>
        <v>0</v>
      </c>
    </row>
    <row r="5" spans="15:18" ht="13.5" customHeight="1">
      <c r="O5" t="str">
        <f>Formulação!H9</f>
        <v>Matéria mineral</v>
      </c>
      <c r="P5" s="1" t="e">
        <f t="shared" si="0"/>
        <v>#DIV/0!</v>
      </c>
      <c r="Q5" s="1">
        <f>Formulação!J9</f>
        <v>8.8146987415438147</v>
      </c>
      <c r="R5" s="1">
        <f>Formulação!I9</f>
        <v>0</v>
      </c>
    </row>
    <row r="6" spans="15:18">
      <c r="O6" t="str">
        <f>Formulação!H10</f>
        <v>Proteína bruta</v>
      </c>
      <c r="P6" s="1">
        <f t="shared" si="0"/>
        <v>114.28571428571423</v>
      </c>
      <c r="Q6" s="1">
        <f>Formulação!J10</f>
        <v>15.999999999999993</v>
      </c>
      <c r="R6" s="1">
        <f>Formulação!I10</f>
        <v>14</v>
      </c>
    </row>
    <row r="7" spans="15:18">
      <c r="O7" t="str">
        <f>Formulação!H11</f>
        <v>Extrato etéreo</v>
      </c>
      <c r="P7" s="1" t="e">
        <f t="shared" si="0"/>
        <v>#DIV/0!</v>
      </c>
      <c r="Q7" s="1">
        <f>Formulação!J11</f>
        <v>2.4721069797176001</v>
      </c>
      <c r="R7" s="1">
        <f>Formulação!I11</f>
        <v>0</v>
      </c>
    </row>
    <row r="8" spans="15:18">
      <c r="O8" t="str">
        <f>Formulação!H12</f>
        <v>Fibra bruta</v>
      </c>
      <c r="P8" s="1">
        <f t="shared" si="0"/>
        <v>127.96175583067892</v>
      </c>
      <c r="Q8" s="1">
        <f>Formulação!J12</f>
        <v>15.995219478834866</v>
      </c>
      <c r="R8" s="1">
        <f>Formulação!I12</f>
        <v>12.5</v>
      </c>
    </row>
    <row r="9" spans="15:18">
      <c r="O9" t="str">
        <f>Formulação!H13</f>
        <v>FDN</v>
      </c>
      <c r="P9" s="1">
        <f t="shared" si="0"/>
        <v>139.99999999999997</v>
      </c>
      <c r="Q9" s="1">
        <f>Formulação!J13</f>
        <v>34.999999999999993</v>
      </c>
      <c r="R9" s="1">
        <f>Formulação!I13</f>
        <v>25</v>
      </c>
    </row>
    <row r="10" spans="15:18">
      <c r="O10" t="str">
        <f>Formulação!H14</f>
        <v>FDA</v>
      </c>
      <c r="P10" s="1">
        <f t="shared" si="0"/>
        <v>131.63042833542369</v>
      </c>
      <c r="Q10" s="1">
        <f>Formulação!J14</f>
        <v>19.744564250313552</v>
      </c>
      <c r="R10" s="1">
        <f>Formulação!I14</f>
        <v>15</v>
      </c>
    </row>
    <row r="11" spans="15:18">
      <c r="O11" t="str">
        <f>Formulação!H15</f>
        <v>LDA</v>
      </c>
      <c r="P11" s="1">
        <f t="shared" si="0"/>
        <v>141.73495979077072</v>
      </c>
      <c r="Q11" s="1">
        <f>Formulação!J15</f>
        <v>4.2520487937231213</v>
      </c>
      <c r="R11" s="1">
        <f>Formulação!I15</f>
        <v>3</v>
      </c>
    </row>
    <row r="12" spans="15:18">
      <c r="O12" t="str">
        <f>Formulação!H16</f>
        <v>Hemiceluloses (FDN - FDA)</v>
      </c>
      <c r="P12" s="1" t="e">
        <f t="shared" si="0"/>
        <v>#DIV/0!</v>
      </c>
      <c r="Q12" s="1">
        <f>Formulação!J16</f>
        <v>15.255435749686445</v>
      </c>
      <c r="R12" s="1">
        <f>Formulação!I16</f>
        <v>0</v>
      </c>
    </row>
    <row r="13" spans="15:18">
      <c r="O13" t="str">
        <f>Formulação!H17</f>
        <v>WIP (pectinas insoluveis)</v>
      </c>
      <c r="P13" s="1" t="e">
        <f t="shared" si="0"/>
        <v>#DIV/0!</v>
      </c>
      <c r="Q13" s="1">
        <f>Formulação!J17</f>
        <v>3.936917133430712</v>
      </c>
      <c r="R13" s="1">
        <f>Formulação!I17</f>
        <v>0</v>
      </c>
    </row>
    <row r="14" spans="15:18">
      <c r="O14" t="str">
        <f>Formulação!H18</f>
        <v>Amido</v>
      </c>
      <c r="P14" s="1" t="e">
        <f t="shared" si="0"/>
        <v>#DIV/0!</v>
      </c>
      <c r="Q14" s="1">
        <f>Formulação!J18</f>
        <v>12.450000000000001</v>
      </c>
      <c r="R14" s="1">
        <f>Formulação!I18</f>
        <v>0</v>
      </c>
    </row>
    <row r="15" spans="15:18">
      <c r="O15" t="str">
        <f>Formulação!H19</f>
        <v xml:space="preserve">Açucares total </v>
      </c>
      <c r="P15" s="1" t="e">
        <f t="shared" si="0"/>
        <v>#DIV/0!</v>
      </c>
      <c r="Q15" s="1">
        <f>Formulação!J19</f>
        <v>5.7060913379082594</v>
      </c>
      <c r="R15" s="1">
        <f>Formulação!I19</f>
        <v>0</v>
      </c>
    </row>
    <row r="16" spans="15:18">
      <c r="O16" t="str">
        <f>Formulação!H20</f>
        <v>Lisina</v>
      </c>
      <c r="P16" s="1">
        <f t="shared" si="0"/>
        <v>131.34060717488538</v>
      </c>
      <c r="Q16" s="1">
        <f>Formulação!J20</f>
        <v>0.72237333946186966</v>
      </c>
      <c r="R16" s="1">
        <f>Formulação!I20</f>
        <v>0.55000000000000004</v>
      </c>
    </row>
    <row r="17" spans="15:18">
      <c r="O17" t="str">
        <f>Formulação!H21</f>
        <v>Metionina</v>
      </c>
      <c r="P17" s="1" t="e">
        <f t="shared" si="0"/>
        <v>#DIV/0!</v>
      </c>
      <c r="Q17" s="1">
        <f>Formulação!J21</f>
        <v>0.23503364071000155</v>
      </c>
      <c r="R17" s="1">
        <f>Formulação!I21</f>
        <v>0</v>
      </c>
    </row>
    <row r="18" spans="15:18">
      <c r="O18" t="str">
        <f>Formulação!H22</f>
        <v>Metionina + cistina</v>
      </c>
      <c r="P18" s="1">
        <f t="shared" si="0"/>
        <v>108.28965089963431</v>
      </c>
      <c r="Q18" s="1">
        <f>Formulação!J22</f>
        <v>0.48730342904835444</v>
      </c>
      <c r="R18" s="1">
        <f>Formulação!I22</f>
        <v>0.45</v>
      </c>
    </row>
    <row r="19" spans="15:18">
      <c r="O19" t="str">
        <f>Formulação!H23</f>
        <v>Treonina</v>
      </c>
      <c r="P19" s="1">
        <f t="shared" si="0"/>
        <v>142.39388810630282</v>
      </c>
      <c r="Q19" s="1">
        <f>Formulação!J23</f>
        <v>0.5695755524252113</v>
      </c>
      <c r="R19" s="1">
        <f>Formulação!I23</f>
        <v>0.4</v>
      </c>
    </row>
    <row r="20" spans="15:18">
      <c r="O20" t="str">
        <f>Formulação!H24</f>
        <v>Triptofano</v>
      </c>
      <c r="P20" s="1">
        <f t="shared" si="0"/>
        <v>180.52627992049418</v>
      </c>
      <c r="Q20" s="1">
        <f>Formulação!J24</f>
        <v>0.216631535904593</v>
      </c>
      <c r="R20" s="1">
        <f>Formulação!I24</f>
        <v>0.12</v>
      </c>
    </row>
    <row r="21" spans="15:18">
      <c r="O21" t="str">
        <f>Formulação!H25</f>
        <v>Cálcio</v>
      </c>
      <c r="P21" s="1">
        <f t="shared" si="0"/>
        <v>154.53644741972519</v>
      </c>
      <c r="Q21" s="1">
        <f>Formulação!J25</f>
        <v>1.0817551319380763</v>
      </c>
      <c r="R21" s="1">
        <f>Formulação!I25</f>
        <v>0.7</v>
      </c>
    </row>
    <row r="22" spans="15:18">
      <c r="O22" t="str">
        <f>Formulação!H26</f>
        <v>Fósforo</v>
      </c>
      <c r="P22" s="1">
        <f t="shared" si="0"/>
        <v>234.24729402227865</v>
      </c>
      <c r="Q22" s="1">
        <f>Formulação!J26</f>
        <v>0.58561823505569666</v>
      </c>
      <c r="R22" s="1">
        <f>Formulação!I26</f>
        <v>0.25</v>
      </c>
    </row>
    <row r="23" spans="15:18">
      <c r="O23" t="str">
        <f>Formulação!H27</f>
        <v>Sódio</v>
      </c>
      <c r="P23" s="1">
        <f t="shared" si="0"/>
        <v>144.70807279440174</v>
      </c>
      <c r="Q23" s="1">
        <f>Formulação!J27</f>
        <v>0.28941614558880352</v>
      </c>
      <c r="R23" s="1">
        <f>Formulação!I27</f>
        <v>0.2</v>
      </c>
    </row>
    <row r="24" spans="15:18">
      <c r="O24" t="str">
        <f>Formulação!H28</f>
        <v>Cloro</v>
      </c>
      <c r="P24" s="1">
        <f t="shared" si="0"/>
        <v>240.00000000000003</v>
      </c>
      <c r="Q24" s="1">
        <f>Formulação!J28</f>
        <v>0.60000000000000009</v>
      </c>
      <c r="R24" s="1">
        <f>Formulação!I28</f>
        <v>0.25</v>
      </c>
    </row>
    <row r="25" spans="15:18">
      <c r="O25" t="str">
        <f>Formulação!H29</f>
        <v>Magnésio</v>
      </c>
      <c r="P25" s="1" t="e">
        <f t="shared" si="0"/>
        <v>#DIV/0!</v>
      </c>
      <c r="Q25" s="1">
        <f>Formulação!J29</f>
        <v>0.25946854623596755</v>
      </c>
      <c r="R25" s="1">
        <f>Formulação!I29</f>
        <v>0</v>
      </c>
    </row>
    <row r="26" spans="15:18">
      <c r="O26" t="str">
        <f>Formulação!H30</f>
        <v>Potássio</v>
      </c>
      <c r="P26" s="1">
        <f t="shared" si="0"/>
        <v>500.00000000000017</v>
      </c>
      <c r="Q26" s="1">
        <f>Formulação!J30</f>
        <v>1.5000000000000004</v>
      </c>
      <c r="R26" s="1">
        <f>Formulação!I30</f>
        <v>0.3</v>
      </c>
    </row>
    <row r="27" spans="15:18">
      <c r="O27" t="str">
        <f>Formulação!H31</f>
        <v>Proteína divestível</v>
      </c>
      <c r="P27" s="1">
        <f t="shared" si="0"/>
        <v>111.97522831061764</v>
      </c>
      <c r="Q27" s="1">
        <f>Formulação!J31</f>
        <v>11.197522831061764</v>
      </c>
      <c r="R27" s="1">
        <f>Formulação!I31</f>
        <v>10</v>
      </c>
    </row>
    <row r="28" spans="15:18">
      <c r="O28" t="str">
        <f>Formulação!H32</f>
        <v xml:space="preserve">Energia digestível </v>
      </c>
      <c r="P28" s="1">
        <f t="shared" si="0"/>
        <v>101.50269082726857</v>
      </c>
      <c r="Q28" s="1">
        <f>Formulação!J32</f>
        <v>2182.3078527862745</v>
      </c>
      <c r="R28" s="1">
        <f>Formulação!I32</f>
        <v>2150</v>
      </c>
    </row>
    <row r="29" spans="15:18">
      <c r="O29" t="str">
        <f>Formulação!H33</f>
        <v>Energia metabolizável</v>
      </c>
      <c r="P29" s="1" t="e">
        <f t="shared" si="0"/>
        <v>#DIV/0!</v>
      </c>
      <c r="Q29" s="1">
        <f>Formulação!J33</f>
        <v>2054.6011834187566</v>
      </c>
      <c r="R29" s="1">
        <f>Formulação!I33</f>
        <v>0</v>
      </c>
    </row>
    <row r="30" spans="15:18">
      <c r="O30" t="str">
        <f>Formulação!H34</f>
        <v>Celulose (FDA - LDA)</v>
      </c>
      <c r="P30" s="1">
        <f t="shared" si="0"/>
        <v>103.28343637726951</v>
      </c>
      <c r="Q30" s="1">
        <f>Formulação!J34</f>
        <v>15.492515456590427</v>
      </c>
      <c r="R30" s="1">
        <f>Formulação!I34</f>
        <v>15</v>
      </c>
    </row>
    <row r="31" spans="15:18">
      <c r="O31" t="str">
        <f>Formulação!H35</f>
        <v>X1</v>
      </c>
      <c r="P31" s="1" t="e">
        <f t="shared" si="0"/>
        <v>#DIV/0!</v>
      </c>
      <c r="Q31" s="1">
        <f>Formulação!J35</f>
        <v>0</v>
      </c>
      <c r="R31" s="1">
        <f>Formulação!I35</f>
        <v>0</v>
      </c>
    </row>
    <row r="32" spans="15:18">
      <c r="O32" t="str">
        <f>Formulação!H36</f>
        <v>X2</v>
      </c>
      <c r="P32" s="1" t="e">
        <f t="shared" si="0"/>
        <v>#DIV/0!</v>
      </c>
      <c r="Q32" s="1">
        <f>Formulação!J36</f>
        <v>0</v>
      </c>
      <c r="R32" s="1">
        <f>Formulação!I36</f>
        <v>0</v>
      </c>
    </row>
    <row r="33" spans="15:18">
      <c r="O33" t="str">
        <f>Formulação!H37</f>
        <v>X3</v>
      </c>
      <c r="P33" s="1" t="e">
        <f t="shared" si="0"/>
        <v>#DIV/0!</v>
      </c>
      <c r="Q33" s="1">
        <f>Formulação!J37</f>
        <v>0</v>
      </c>
      <c r="R33" s="1">
        <f>Formulação!I37</f>
        <v>0</v>
      </c>
    </row>
    <row r="34" spans="15:18">
      <c r="O34" t="str">
        <f>Formulação!H38</f>
        <v>X4</v>
      </c>
      <c r="P34" s="1" t="e">
        <f t="shared" si="0"/>
        <v>#DIV/0!</v>
      </c>
      <c r="Q34" s="1">
        <f>Formulação!J38</f>
        <v>0</v>
      </c>
      <c r="R34" s="1">
        <f>Formulação!I38</f>
        <v>0</v>
      </c>
    </row>
    <row r="35" spans="15:18">
      <c r="O35" t="str">
        <f>Formulação!H39</f>
        <v>X5</v>
      </c>
      <c r="P35" s="1" t="e">
        <f t="shared" si="0"/>
        <v>#DIV/0!</v>
      </c>
      <c r="Q35" s="1">
        <f>Formulação!J39</f>
        <v>0</v>
      </c>
      <c r="R35" s="1">
        <f>Formulação!I39</f>
        <v>0</v>
      </c>
    </row>
    <row r="36" spans="15:18">
      <c r="O36" t="str">
        <f>Formulação!H40</f>
        <v>X6</v>
      </c>
      <c r="P36" s="1" t="e">
        <f t="shared" si="0"/>
        <v>#DIV/0!</v>
      </c>
      <c r="Q36" s="1">
        <f>Formulação!J40</f>
        <v>0</v>
      </c>
      <c r="R36" s="1">
        <f>Formulação!I40</f>
        <v>0</v>
      </c>
    </row>
    <row r="37" spans="15:18">
      <c r="O37" t="str">
        <f>Formulação!H41</f>
        <v>X7</v>
      </c>
      <c r="P37" s="1" t="e">
        <f t="shared" si="0"/>
        <v>#DIV/0!</v>
      </c>
      <c r="Q37" s="1">
        <f>Formulação!J41</f>
        <v>0</v>
      </c>
      <c r="R37" s="1">
        <f>Formulação!I41</f>
        <v>0</v>
      </c>
    </row>
  </sheetData>
  <phoneticPr fontId="0" type="noConversion"/>
  <pageMargins left="0.78740157499999996" right="0.78740157499999996" top="0.984251969" bottom="0.984251969" header="0.5" footer="0.5"/>
  <headerFooter alignWithMargins="0"/>
  <drawing r:id="rId1"/>
</worksheet>
</file>

<file path=xl/worksheets/sheet6.xml><?xml version="1.0" encoding="utf-8"?>
<worksheet xmlns="http://schemas.openxmlformats.org/spreadsheetml/2006/main" xmlns:r="http://schemas.openxmlformats.org/officeDocument/2006/relationships">
  <sheetPr codeName="Sheet4"/>
  <dimension ref="A1:L40"/>
  <sheetViews>
    <sheetView zoomScale="75" workbookViewId="0"/>
  </sheetViews>
  <sheetFormatPr baseColWidth="10" defaultColWidth="9.109375" defaultRowHeight="13.2"/>
  <cols>
    <col min="1" max="1" width="19.33203125" customWidth="1"/>
    <col min="2" max="2" width="7.88671875" style="6" customWidth="1"/>
    <col min="3" max="3" width="6.6640625" style="6" customWidth="1"/>
    <col min="4" max="4" width="8.88671875" style="103" customWidth="1"/>
    <col min="5" max="5" width="6.6640625" style="6" customWidth="1"/>
    <col min="6" max="6" width="1.6640625" customWidth="1"/>
    <col min="7" max="7" width="27.33203125" customWidth="1"/>
    <col min="8" max="8" width="6.6640625" customWidth="1"/>
    <col min="9" max="9" width="10.6640625" style="6" customWidth="1"/>
    <col min="10" max="10" width="9.6640625" style="112" customWidth="1"/>
    <col min="11" max="11" width="9.5546875" style="109" customWidth="1"/>
    <col min="12" max="12" width="5.5546875" style="1" customWidth="1"/>
  </cols>
  <sheetData>
    <row r="1" spans="1:12" s="88" customFormat="1" ht="24.6">
      <c r="A1" s="116" t="s">
        <v>174</v>
      </c>
      <c r="C1" s="90"/>
      <c r="D1" s="104"/>
      <c r="E1" s="286" t="s">
        <v>173</v>
      </c>
      <c r="F1" s="89"/>
      <c r="G1" s="124">
        <f ca="1">NOW()</f>
        <v>42208.485647800924</v>
      </c>
      <c r="H1" s="91"/>
      <c r="I1" s="92"/>
      <c r="J1" s="110"/>
      <c r="K1" s="107"/>
      <c r="L1" s="93"/>
    </row>
    <row r="2" spans="1:12" ht="13.8" thickBot="1">
      <c r="A2" s="94"/>
      <c r="B2" s="97" t="s">
        <v>172</v>
      </c>
      <c r="C2" s="98" t="str">
        <f>Formulação!D4</f>
        <v>Femeas reprodutrizes reposição</v>
      </c>
      <c r="D2" s="105"/>
      <c r="E2" s="98"/>
      <c r="F2" s="99"/>
      <c r="G2" s="287"/>
      <c r="I2" s="95"/>
      <c r="J2" s="106"/>
      <c r="K2" s="108"/>
      <c r="L2" s="96"/>
    </row>
    <row r="3" spans="1:12">
      <c r="A3" s="94"/>
      <c r="B3" s="97"/>
      <c r="C3" s="165" t="s">
        <v>171</v>
      </c>
      <c r="D3" s="285">
        <f>Formulação!J1</f>
        <v>0.97695064585770264</v>
      </c>
      <c r="E3" s="115"/>
      <c r="F3" s="99"/>
      <c r="G3" s="94"/>
      <c r="H3" s="94"/>
      <c r="I3" s="95"/>
      <c r="J3" s="106"/>
      <c r="K3" s="108"/>
      <c r="L3" s="96"/>
    </row>
    <row r="4" spans="1:12">
      <c r="A4" s="94"/>
      <c r="B4" s="95"/>
      <c r="C4" s="95"/>
      <c r="D4" s="101"/>
      <c r="E4" s="95"/>
      <c r="F4" s="94"/>
      <c r="G4" s="94"/>
      <c r="H4" s="94"/>
      <c r="I4" s="95"/>
      <c r="J4" s="106"/>
      <c r="K4" s="108"/>
      <c r="L4" s="96"/>
    </row>
    <row r="5" spans="1:12">
      <c r="A5" s="114" t="str">
        <f>Formulação!B6</f>
        <v xml:space="preserve">Ingredientes </v>
      </c>
      <c r="B5" s="111" t="str">
        <f>Formulação!C6</f>
        <v>Preço</v>
      </c>
      <c r="C5" s="111" t="str">
        <f>Formulação!D6</f>
        <v>Min.</v>
      </c>
      <c r="D5" s="102" t="str">
        <f>Formulação!E6</f>
        <v>Quantidade</v>
      </c>
      <c r="E5" s="111" t="str">
        <f>Formulação!F6</f>
        <v>Max.</v>
      </c>
      <c r="F5" s="113"/>
      <c r="G5" s="114" t="str">
        <f>Formulação!H6</f>
        <v xml:space="preserve">Nutrientes </v>
      </c>
      <c r="H5" s="114" t="str">
        <f>Formulação!L6</f>
        <v>Unid.</v>
      </c>
      <c r="I5" s="111" t="s">
        <v>3</v>
      </c>
      <c r="J5" s="102" t="s">
        <v>6</v>
      </c>
      <c r="K5" s="102" t="s">
        <v>4</v>
      </c>
    </row>
    <row r="6" spans="1:12">
      <c r="A6" s="94"/>
      <c r="B6" s="117" t="str">
        <f>Formulação!C7</f>
        <v>R$/kg</v>
      </c>
      <c r="C6" s="117" t="str">
        <f>Formulação!D7</f>
        <v>%</v>
      </c>
      <c r="D6" s="118" t="str">
        <f>Formulação!E7</f>
        <v>%</v>
      </c>
      <c r="E6" s="117" t="str">
        <f>Formulação!F7</f>
        <v>%</v>
      </c>
      <c r="F6" s="94"/>
      <c r="G6" s="94"/>
      <c r="H6" s="119"/>
      <c r="I6" s="120"/>
      <c r="J6" s="121"/>
      <c r="K6" s="122"/>
    </row>
    <row r="7" spans="1:12">
      <c r="A7" s="94" t="str">
        <f>Formulação!B8</f>
        <v xml:space="preserve">Cevada </v>
      </c>
      <c r="B7" s="95">
        <f>Formulação!C8</f>
        <v>0.9</v>
      </c>
      <c r="C7" s="95">
        <f>Formulação!D8</f>
        <v>5</v>
      </c>
      <c r="D7" s="106">
        <f>Formulação!E8</f>
        <v>15</v>
      </c>
      <c r="E7" s="95">
        <f>Formulação!F8</f>
        <v>15</v>
      </c>
      <c r="F7" s="94"/>
      <c r="G7" s="94" t="str">
        <f>Formulação!H8</f>
        <v>Matéria seca</v>
      </c>
      <c r="H7" s="96" t="str">
        <f>Formulação!L8</f>
        <v>%</v>
      </c>
      <c r="I7" s="95">
        <f>Formulação!I8</f>
        <v>0</v>
      </c>
      <c r="J7" s="106">
        <f>Formulação!J8</f>
        <v>88.553977137337426</v>
      </c>
      <c r="K7" s="108">
        <f>Formulação!K8</f>
        <v>100</v>
      </c>
    </row>
    <row r="8" spans="1:12">
      <c r="A8" s="94" t="str">
        <f>Formulação!B9</f>
        <v xml:space="preserve">Milho em grão </v>
      </c>
      <c r="B8" s="95">
        <f>Formulação!C9</f>
        <v>0.23</v>
      </c>
      <c r="C8" s="95">
        <f>Formulação!D9</f>
        <v>0</v>
      </c>
      <c r="D8" s="106">
        <f>Formulação!E9</f>
        <v>0</v>
      </c>
      <c r="E8" s="95">
        <f>Formulação!F9</f>
        <v>0</v>
      </c>
      <c r="F8" s="94"/>
      <c r="G8" s="94" t="str">
        <f>Formulação!H9</f>
        <v>Matéria mineral</v>
      </c>
      <c r="H8" s="96" t="str">
        <f>Formulação!L9</f>
        <v>%</v>
      </c>
      <c r="I8" s="95">
        <f>Formulação!I9</f>
        <v>0</v>
      </c>
      <c r="J8" s="106">
        <f>Formulação!J9</f>
        <v>8.8146987415438147</v>
      </c>
      <c r="K8" s="108">
        <f>Formulação!K9</f>
        <v>12</v>
      </c>
    </row>
    <row r="9" spans="1:12">
      <c r="A9" s="94" t="str">
        <f>Formulação!B10</f>
        <v>Farelo de trigo</v>
      </c>
      <c r="B9" s="95">
        <f>Formulação!C10</f>
        <v>0.65</v>
      </c>
      <c r="C9" s="95">
        <f>Formulação!D10</f>
        <v>0</v>
      </c>
      <c r="D9" s="106">
        <f>Formulação!E10</f>
        <v>25</v>
      </c>
      <c r="E9" s="95">
        <f>Formulação!F10</f>
        <v>25</v>
      </c>
      <c r="F9" s="94"/>
      <c r="G9" s="94" t="str">
        <f>Formulação!H10</f>
        <v>Proteína bruta</v>
      </c>
      <c r="H9" s="96" t="str">
        <f>Formulação!L10</f>
        <v>%</v>
      </c>
      <c r="I9" s="95">
        <f>Formulação!I10</f>
        <v>14</v>
      </c>
      <c r="J9" s="106">
        <f>Formulação!J10</f>
        <v>15.999999999999993</v>
      </c>
      <c r="K9" s="108">
        <f>Formulação!K10</f>
        <v>16</v>
      </c>
    </row>
    <row r="10" spans="1:12">
      <c r="A10" s="94" t="str">
        <f>Formulação!B11</f>
        <v>Melaço de beterraba</v>
      </c>
      <c r="B10" s="95">
        <f>Formulação!C11</f>
        <v>0.9</v>
      </c>
      <c r="C10" s="95">
        <f>Formulação!D11</f>
        <v>0</v>
      </c>
      <c r="D10" s="106">
        <f>Formulação!E11</f>
        <v>5</v>
      </c>
      <c r="E10" s="95">
        <f>Formulação!F11</f>
        <v>5</v>
      </c>
      <c r="F10" s="94"/>
      <c r="G10" s="94" t="str">
        <f>Formulação!H11</f>
        <v>Extrato etéreo</v>
      </c>
      <c r="H10" s="96" t="str">
        <f>Formulação!L11</f>
        <v>%</v>
      </c>
      <c r="I10" s="95">
        <f>Formulação!I11</f>
        <v>0</v>
      </c>
      <c r="J10" s="106">
        <f>Formulação!J11</f>
        <v>2.4721069797176001</v>
      </c>
      <c r="K10" s="108">
        <f>Formulação!K11</f>
        <v>3</v>
      </c>
    </row>
    <row r="11" spans="1:12">
      <c r="A11" s="94" t="str">
        <f>Formulação!B12</f>
        <v>Farelo de girassol 28</v>
      </c>
      <c r="B11" s="95">
        <f>Formulação!C12</f>
        <v>0.8</v>
      </c>
      <c r="C11" s="95">
        <f>Formulação!D12</f>
        <v>0</v>
      </c>
      <c r="D11" s="106">
        <f>Formulação!E12</f>
        <v>1.710135500952072</v>
      </c>
      <c r="E11" s="95">
        <f>Formulação!F12</f>
        <v>15</v>
      </c>
      <c r="F11" s="94"/>
      <c r="G11" s="94" t="str">
        <f>Formulação!H12</f>
        <v>Fibra bruta</v>
      </c>
      <c r="H11" s="96" t="str">
        <f>Formulação!L12</f>
        <v>%</v>
      </c>
      <c r="I11" s="95">
        <f>Formulação!I12</f>
        <v>12.5</v>
      </c>
      <c r="J11" s="106">
        <f>Formulação!J12</f>
        <v>15.995219478834866</v>
      </c>
      <c r="K11" s="108">
        <f>Formulação!K12</f>
        <v>17</v>
      </c>
    </row>
    <row r="12" spans="1:12">
      <c r="A12" s="94" t="str">
        <f>Formulação!B13</f>
        <v>Feno de alfafa 15</v>
      </c>
      <c r="B12" s="95">
        <f>Formulação!C13</f>
        <v>1.3</v>
      </c>
      <c r="C12" s="95">
        <f>Formulação!D13</f>
        <v>0</v>
      </c>
      <c r="D12" s="106">
        <f>Formulação!E13</f>
        <v>30.224823546465196</v>
      </c>
      <c r="E12" s="95">
        <f>Formulação!F13</f>
        <v>45</v>
      </c>
      <c r="F12" s="94"/>
      <c r="G12" s="94" t="str">
        <f>Formulação!H13</f>
        <v>FDN</v>
      </c>
      <c r="H12" s="96" t="str">
        <f>Formulação!L13</f>
        <v>%</v>
      </c>
      <c r="I12" s="95">
        <f>Formulação!I13</f>
        <v>25</v>
      </c>
      <c r="J12" s="106">
        <f>Formulação!J13</f>
        <v>34.999999999999993</v>
      </c>
      <c r="K12" s="108">
        <f>Formulação!K13</f>
        <v>35</v>
      </c>
    </row>
    <row r="13" spans="1:12">
      <c r="A13" s="94" t="str">
        <f>Formulação!B14</f>
        <v>Farelo de arroz</v>
      </c>
      <c r="B13" s="95">
        <f>Formulação!C14</f>
        <v>0.68</v>
      </c>
      <c r="C13" s="95">
        <f>Formulação!D14</f>
        <v>0</v>
      </c>
      <c r="D13" s="106">
        <f>Formulação!E14</f>
        <v>0</v>
      </c>
      <c r="E13" s="95">
        <f>Formulação!F14</f>
        <v>0</v>
      </c>
      <c r="F13" s="94"/>
      <c r="G13" s="94" t="str">
        <f>Formulação!H14</f>
        <v>FDA</v>
      </c>
      <c r="H13" s="96" t="str">
        <f>Formulação!L14</f>
        <v>%</v>
      </c>
      <c r="I13" s="95">
        <f>Formulação!I14</f>
        <v>15</v>
      </c>
      <c r="J13" s="106">
        <f>Formulação!J14</f>
        <v>19.744564250313552</v>
      </c>
      <c r="K13" s="108">
        <f>Formulação!K14</f>
        <v>22</v>
      </c>
    </row>
    <row r="14" spans="1:12">
      <c r="A14" s="94" t="str">
        <f>Formulação!B15</f>
        <v>Palha de trigo</v>
      </c>
      <c r="B14" s="95">
        <f>Formulação!C15</f>
        <v>0.5</v>
      </c>
      <c r="C14" s="95">
        <f>Formulação!D15</f>
        <v>0</v>
      </c>
      <c r="D14" s="106">
        <f>Formulação!E15</f>
        <v>10</v>
      </c>
      <c r="E14" s="95">
        <f>Formulação!F15</f>
        <v>10</v>
      </c>
      <c r="F14" s="94"/>
      <c r="G14" s="94" t="str">
        <f>Formulação!H15</f>
        <v>LDA</v>
      </c>
      <c r="H14" s="96" t="str">
        <f>Formulação!L15</f>
        <v>%</v>
      </c>
      <c r="I14" s="95">
        <f>Formulação!I15</f>
        <v>3</v>
      </c>
      <c r="J14" s="106">
        <f>Formulação!J15</f>
        <v>4.2520487937231213</v>
      </c>
      <c r="K14" s="108">
        <f>Formulação!K15</f>
        <v>7</v>
      </c>
    </row>
    <row r="15" spans="1:12">
      <c r="A15" s="94" t="str">
        <f>Formulação!B16</f>
        <v xml:space="preserve">Premix </v>
      </c>
      <c r="B15" s="95">
        <f>Formulação!C16</f>
        <v>8.9</v>
      </c>
      <c r="C15" s="95">
        <f>Formulação!D16</f>
        <v>0.5</v>
      </c>
      <c r="D15" s="106">
        <f>Formulação!E16</f>
        <v>0.5</v>
      </c>
      <c r="E15" s="95">
        <f>Formulação!F16</f>
        <v>0.5</v>
      </c>
      <c r="F15" s="94"/>
      <c r="G15" s="94" t="str">
        <f>Formulação!H16</f>
        <v>Hemiceluloses (FDN - FDA)</v>
      </c>
      <c r="H15" s="96" t="str">
        <f>Formulação!L16</f>
        <v>%</v>
      </c>
      <c r="I15" s="95">
        <f>Formulação!I16</f>
        <v>0</v>
      </c>
      <c r="J15" s="106">
        <f>Formulação!J16</f>
        <v>15.255435749686445</v>
      </c>
      <c r="K15" s="108">
        <f>Formulação!K16</f>
        <v>50</v>
      </c>
    </row>
    <row r="16" spans="1:12">
      <c r="A16" s="94" t="str">
        <f>Formulação!B17</f>
        <v xml:space="preserve">carbonato de cálcio </v>
      </c>
      <c r="B16" s="95">
        <f>Formulação!C17</f>
        <v>0.5</v>
      </c>
      <c r="C16" s="95">
        <f>Formulação!D17</f>
        <v>0</v>
      </c>
      <c r="D16" s="106">
        <f>Formulação!E17</f>
        <v>1</v>
      </c>
      <c r="E16" s="95">
        <f>Formulação!F17</f>
        <v>1</v>
      </c>
      <c r="F16" s="94"/>
      <c r="G16" s="94" t="str">
        <f>Formulação!H17</f>
        <v>WIP (pectinas insoluveis)</v>
      </c>
      <c r="H16" s="96" t="str">
        <f>Formulação!L17</f>
        <v>%</v>
      </c>
      <c r="I16" s="95">
        <f>Formulação!I17</f>
        <v>0</v>
      </c>
      <c r="J16" s="106">
        <f>Formulação!J17</f>
        <v>3.936917133430712</v>
      </c>
      <c r="K16" s="108">
        <f>Formulação!K17</f>
        <v>50</v>
      </c>
    </row>
    <row r="17" spans="1:11">
      <c r="A17" s="94" t="str">
        <f>Formulação!B18</f>
        <v>Fosfato bicálcico</v>
      </c>
      <c r="B17" s="95">
        <f>Formulação!C18</f>
        <v>4</v>
      </c>
      <c r="C17" s="95">
        <f>Formulação!D18</f>
        <v>0</v>
      </c>
      <c r="D17" s="106">
        <f>Formulação!E18</f>
        <v>0.51697599868446031</v>
      </c>
      <c r="E17" s="95">
        <f>Formulação!F18</f>
        <v>1</v>
      </c>
      <c r="F17" s="94"/>
      <c r="G17" s="94" t="str">
        <f>Formulação!H18</f>
        <v>Amido</v>
      </c>
      <c r="H17" s="96" t="str">
        <f>Formulação!L18</f>
        <v>%</v>
      </c>
      <c r="I17" s="95">
        <f>Formulação!I18</f>
        <v>0</v>
      </c>
      <c r="J17" s="106">
        <f>Formulação!J18</f>
        <v>12.450000000000001</v>
      </c>
      <c r="K17" s="108">
        <f>Formulação!K18</f>
        <v>50</v>
      </c>
    </row>
    <row r="18" spans="1:11">
      <c r="A18" s="94" t="str">
        <f>Formulação!B19</f>
        <v>Sal (NaCl)</v>
      </c>
      <c r="B18" s="95">
        <f>Formulação!C19</f>
        <v>0.5</v>
      </c>
      <c r="C18" s="95">
        <f>Formulação!D19</f>
        <v>0</v>
      </c>
      <c r="D18" s="106">
        <f>Formulação!E19</f>
        <v>0.56256674806447882</v>
      </c>
      <c r="E18" s="95">
        <f>Formulação!F19</f>
        <v>0.8</v>
      </c>
      <c r="F18" s="94"/>
      <c r="G18" s="94" t="str">
        <f>Formulação!H19</f>
        <v xml:space="preserve">Açucares total </v>
      </c>
      <c r="H18" s="96" t="str">
        <f>Formulação!L19</f>
        <v>%</v>
      </c>
      <c r="I18" s="95">
        <f>Formulação!I19</f>
        <v>0</v>
      </c>
      <c r="J18" s="106">
        <f>Formulação!J19</f>
        <v>5.7060913379082594</v>
      </c>
      <c r="K18" s="108">
        <f>Formulação!K19</f>
        <v>50</v>
      </c>
    </row>
    <row r="19" spans="1:11">
      <c r="A19" s="94" t="str">
        <f>Formulação!B20</f>
        <v>L-Lisina HCL - 98%</v>
      </c>
      <c r="B19" s="95">
        <f>Formulação!C20</f>
        <v>6</v>
      </c>
      <c r="C19" s="95">
        <f>Formulação!D20</f>
        <v>0</v>
      </c>
      <c r="D19" s="106">
        <f>Formulação!E20</f>
        <v>0</v>
      </c>
      <c r="E19" s="95">
        <f>Formulação!F20</f>
        <v>0.2</v>
      </c>
      <c r="F19" s="94"/>
      <c r="G19" s="94" t="str">
        <f>Formulação!H20</f>
        <v>Lisina</v>
      </c>
      <c r="H19" s="96" t="str">
        <f>Formulação!L20</f>
        <v>%</v>
      </c>
      <c r="I19" s="95">
        <f>Formulação!I20</f>
        <v>0.55000000000000004</v>
      </c>
      <c r="J19" s="106">
        <f>Formulação!J20</f>
        <v>0.72237333946186966</v>
      </c>
      <c r="K19" s="108">
        <f>Formulação!K20</f>
        <v>2</v>
      </c>
    </row>
    <row r="20" spans="1:11">
      <c r="A20" s="94" t="str">
        <f>Formulação!B21</f>
        <v>DL - Metionina - 99%</v>
      </c>
      <c r="B20" s="95">
        <f>Formulação!C21</f>
        <v>15</v>
      </c>
      <c r="C20" s="95">
        <f>Formulação!D21</f>
        <v>0</v>
      </c>
      <c r="D20" s="106">
        <f>Formulação!E21</f>
        <v>3.7271398130717375E-17</v>
      </c>
      <c r="E20" s="95">
        <f>Formulação!F21</f>
        <v>0.2</v>
      </c>
      <c r="F20" s="94"/>
      <c r="G20" s="94" t="str">
        <f>Formulação!H21</f>
        <v>Metionina</v>
      </c>
      <c r="H20" s="96" t="str">
        <f>Formulação!L21</f>
        <v>%</v>
      </c>
      <c r="I20" s="95">
        <f>Formulação!I21</f>
        <v>0</v>
      </c>
      <c r="J20" s="106">
        <f>Formulação!J21</f>
        <v>0.23503364071000155</v>
      </c>
      <c r="K20" s="108">
        <f>Formulação!K21</f>
        <v>2</v>
      </c>
    </row>
    <row r="21" spans="1:11">
      <c r="A21" s="94" t="str">
        <f>Formulação!B22</f>
        <v>Farelo de soja 46</v>
      </c>
      <c r="B21" s="95">
        <f>Formulação!C22</f>
        <v>1</v>
      </c>
      <c r="C21" s="95">
        <f>Formulação!D22</f>
        <v>5</v>
      </c>
      <c r="D21" s="106">
        <f>Formulação!E22</f>
        <v>10.485498205833757</v>
      </c>
      <c r="E21" s="95">
        <f>Formulação!F22</f>
        <v>15</v>
      </c>
      <c r="F21" s="94"/>
      <c r="G21" s="94" t="str">
        <f>Formulação!H22</f>
        <v>Metionina + cistina</v>
      </c>
      <c r="H21" s="96" t="str">
        <f>Formulação!L22</f>
        <v>%</v>
      </c>
      <c r="I21" s="95">
        <f>Formulação!I22</f>
        <v>0.45</v>
      </c>
      <c r="J21" s="106">
        <f>Formulação!J22</f>
        <v>0.48730342904835444</v>
      </c>
      <c r="K21" s="108">
        <f>Formulação!K22</f>
        <v>0.8</v>
      </c>
    </row>
    <row r="22" spans="1:11">
      <c r="A22" s="94" t="str">
        <f>Formulação!B23</f>
        <v>Óleo de soja</v>
      </c>
      <c r="B22" s="95">
        <f>Formulação!C23</f>
        <v>2.5</v>
      </c>
      <c r="C22" s="95">
        <f>Formulação!D23</f>
        <v>0</v>
      </c>
      <c r="D22" s="106">
        <f>Formulação!E23</f>
        <v>0</v>
      </c>
      <c r="E22" s="95">
        <f>Formulação!F23</f>
        <v>0</v>
      </c>
      <c r="F22" s="94"/>
      <c r="G22" s="94" t="str">
        <f>Formulação!H23</f>
        <v>Treonina</v>
      </c>
      <c r="H22" s="96" t="str">
        <f>Formulação!L23</f>
        <v>%</v>
      </c>
      <c r="I22" s="95">
        <f>Formulação!I23</f>
        <v>0.4</v>
      </c>
      <c r="J22" s="106">
        <f>Formulação!J23</f>
        <v>0.5695755524252113</v>
      </c>
      <c r="K22" s="108">
        <f>Formulação!K23</f>
        <v>2</v>
      </c>
    </row>
    <row r="23" spans="1:11">
      <c r="A23" s="94">
        <f>Formulação!B24</f>
        <v>0</v>
      </c>
      <c r="B23" s="95">
        <f>Formulação!C24</f>
        <v>0</v>
      </c>
      <c r="C23" s="95">
        <f>Formulação!D24</f>
        <v>0</v>
      </c>
      <c r="D23" s="106">
        <f>Formulação!E24</f>
        <v>0</v>
      </c>
      <c r="E23" s="95">
        <f>Formulação!F24</f>
        <v>0</v>
      </c>
      <c r="F23" s="94"/>
      <c r="G23" s="94" t="str">
        <f>Formulação!H24</f>
        <v>Triptofano</v>
      </c>
      <c r="H23" s="96" t="str">
        <f>Formulação!L24</f>
        <v>%</v>
      </c>
      <c r="I23" s="95">
        <f>Formulação!I24</f>
        <v>0.12</v>
      </c>
      <c r="J23" s="106">
        <f>Formulação!J24</f>
        <v>0.216631535904593</v>
      </c>
      <c r="K23" s="108">
        <f>Formulação!K24</f>
        <v>2</v>
      </c>
    </row>
    <row r="24" spans="1:11">
      <c r="A24" s="94">
        <f>Formulação!B25</f>
        <v>0</v>
      </c>
      <c r="B24" s="95">
        <f>Formulação!C25</f>
        <v>0</v>
      </c>
      <c r="C24" s="95">
        <f>Formulação!D25</f>
        <v>0</v>
      </c>
      <c r="D24" s="106">
        <f>Formulação!E25</f>
        <v>0</v>
      </c>
      <c r="E24" s="95">
        <f>Formulação!F25</f>
        <v>0</v>
      </c>
      <c r="F24" s="94"/>
      <c r="G24" s="94" t="str">
        <f>Formulação!H25</f>
        <v>Cálcio</v>
      </c>
      <c r="H24" s="96" t="str">
        <f>Formulação!L25</f>
        <v>%</v>
      </c>
      <c r="I24" s="95">
        <f>Formulação!I25</f>
        <v>0.7</v>
      </c>
      <c r="J24" s="106">
        <f>Formulação!J25</f>
        <v>1.0817551319380763</v>
      </c>
      <c r="K24" s="108">
        <f>Formulação!K25</f>
        <v>1.5</v>
      </c>
    </row>
    <row r="25" spans="1:11">
      <c r="A25" s="94">
        <f>Formulação!B26</f>
        <v>0</v>
      </c>
      <c r="B25" s="95">
        <f>Formulação!C26</f>
        <v>0</v>
      </c>
      <c r="C25" s="95">
        <f>Formulação!D26</f>
        <v>0</v>
      </c>
      <c r="D25" s="106">
        <f>Formulação!E26</f>
        <v>0</v>
      </c>
      <c r="E25" s="95">
        <f>Formulação!F26</f>
        <v>0</v>
      </c>
      <c r="F25" s="94"/>
      <c r="G25" s="94" t="str">
        <f>Formulação!H26</f>
        <v>Fósforo</v>
      </c>
      <c r="H25" s="96" t="str">
        <f>Formulação!L26</f>
        <v>%</v>
      </c>
      <c r="I25" s="95">
        <f>Formulação!I26</f>
        <v>0.25</v>
      </c>
      <c r="J25" s="106">
        <f>Formulação!J26</f>
        <v>0.58561823505569666</v>
      </c>
      <c r="K25" s="108">
        <f>Formulação!K26</f>
        <v>0.8</v>
      </c>
    </row>
    <row r="26" spans="1:11">
      <c r="A26" s="94">
        <f>Formulação!B27</f>
        <v>0</v>
      </c>
      <c r="B26" s="95">
        <f>Formulação!C27</f>
        <v>0</v>
      </c>
      <c r="C26" s="95">
        <f>Formulação!D27</f>
        <v>0</v>
      </c>
      <c r="D26" s="106">
        <f>Formulação!E27</f>
        <v>0</v>
      </c>
      <c r="E26" s="95">
        <f>Formulação!F27</f>
        <v>0</v>
      </c>
      <c r="F26" s="94"/>
      <c r="G26" s="94" t="str">
        <f>Formulação!H27</f>
        <v>Sódio</v>
      </c>
      <c r="H26" s="96" t="str">
        <f>Formulação!L27</f>
        <v>%</v>
      </c>
      <c r="I26" s="95">
        <f>Formulação!I27</f>
        <v>0.2</v>
      </c>
      <c r="J26" s="106">
        <f>Formulação!J27</f>
        <v>0.28941614558880352</v>
      </c>
      <c r="K26" s="108">
        <f>Formulação!K27</f>
        <v>0.5</v>
      </c>
    </row>
    <row r="27" spans="1:11">
      <c r="A27" s="94">
        <f>Formulação!B28</f>
        <v>0</v>
      </c>
      <c r="B27" s="95">
        <f>Formulação!C28</f>
        <v>0</v>
      </c>
      <c r="C27" s="95">
        <f>Formulação!D28</f>
        <v>0</v>
      </c>
      <c r="D27" s="106">
        <f>Formulação!E28</f>
        <v>0</v>
      </c>
      <c r="E27" s="95">
        <f>Formulação!F28</f>
        <v>0</v>
      </c>
      <c r="F27" s="94"/>
      <c r="G27" s="94" t="str">
        <f>Formulação!H28</f>
        <v>Cloro</v>
      </c>
      <c r="H27" s="96" t="str">
        <f>Formulação!L28</f>
        <v>%</v>
      </c>
      <c r="I27" s="95">
        <f>Formulação!I28</f>
        <v>0.25</v>
      </c>
      <c r="J27" s="106">
        <f>Formulação!J28</f>
        <v>0.60000000000000009</v>
      </c>
      <c r="K27" s="108">
        <f>Formulação!K28</f>
        <v>0.6</v>
      </c>
    </row>
    <row r="28" spans="1:11">
      <c r="A28" s="94">
        <f>Formulação!B29</f>
        <v>0</v>
      </c>
      <c r="B28" s="95">
        <f>Formulação!C29</f>
        <v>0</v>
      </c>
      <c r="C28" s="95">
        <f>Formulação!D29</f>
        <v>0</v>
      </c>
      <c r="D28" s="106">
        <f>Formulação!E29</f>
        <v>0</v>
      </c>
      <c r="E28" s="95">
        <f>Formulação!F29</f>
        <v>0</v>
      </c>
      <c r="F28" s="94"/>
      <c r="G28" s="94" t="str">
        <f>Formulação!H29</f>
        <v>Magnésio</v>
      </c>
      <c r="H28" s="96" t="str">
        <f>Formulação!L29</f>
        <v>%</v>
      </c>
      <c r="I28" s="95">
        <f>Formulação!I29</f>
        <v>0</v>
      </c>
      <c r="J28" s="106">
        <f>Formulação!J29</f>
        <v>0.25946854623596755</v>
      </c>
      <c r="K28" s="108">
        <f>Formulação!K29</f>
        <v>2</v>
      </c>
    </row>
    <row r="29" spans="1:11">
      <c r="A29" s="94">
        <f>Formulação!B30</f>
        <v>0</v>
      </c>
      <c r="B29" s="95">
        <f>Formulação!C30</f>
        <v>0</v>
      </c>
      <c r="C29" s="95">
        <f>Formulação!D30</f>
        <v>0</v>
      </c>
      <c r="D29" s="106">
        <f>Formulação!E30</f>
        <v>0</v>
      </c>
      <c r="E29" s="95">
        <f>Formulação!F30</f>
        <v>0</v>
      </c>
      <c r="F29" s="94"/>
      <c r="G29" s="94" t="str">
        <f>Formulação!H30</f>
        <v>Potássio</v>
      </c>
      <c r="H29" s="96" t="str">
        <f>Formulação!L30</f>
        <v>%</v>
      </c>
      <c r="I29" s="95">
        <f>Formulação!I30</f>
        <v>0.3</v>
      </c>
      <c r="J29" s="106">
        <f>Formulação!J30</f>
        <v>1.5000000000000004</v>
      </c>
      <c r="K29" s="108">
        <f>Formulação!K30</f>
        <v>1.5</v>
      </c>
    </row>
    <row r="30" spans="1:11">
      <c r="A30" s="94">
        <f>Formulação!B31</f>
        <v>0</v>
      </c>
      <c r="B30" s="95">
        <f>Formulação!C31</f>
        <v>0</v>
      </c>
      <c r="C30" s="95">
        <f>Formulação!D31</f>
        <v>0</v>
      </c>
      <c r="D30" s="106">
        <f>Formulação!E31</f>
        <v>0</v>
      </c>
      <c r="E30" s="95">
        <f>Formulação!F31</f>
        <v>0</v>
      </c>
      <c r="F30" s="94"/>
      <c r="G30" s="94" t="str">
        <f>Formulação!H31</f>
        <v>Proteína divestível</v>
      </c>
      <c r="H30" s="96" t="str">
        <f>Formulação!L31</f>
        <v>%</v>
      </c>
      <c r="I30" s="95">
        <f>Formulação!I31</f>
        <v>10</v>
      </c>
      <c r="J30" s="106">
        <f>Formulação!J31</f>
        <v>11.197522831061764</v>
      </c>
      <c r="K30" s="108">
        <f>Formulação!K31</f>
        <v>12</v>
      </c>
    </row>
    <row r="31" spans="1:11">
      <c r="A31" s="94">
        <f>Formulação!B32</f>
        <v>0</v>
      </c>
      <c r="B31" s="95">
        <f>Formulação!C32</f>
        <v>0</v>
      </c>
      <c r="C31" s="95">
        <f>Formulação!D32</f>
        <v>0</v>
      </c>
      <c r="D31" s="123">
        <f>Formulação!E32</f>
        <v>0</v>
      </c>
      <c r="E31" s="95">
        <f>Formulação!F32</f>
        <v>0</v>
      </c>
      <c r="F31" s="94"/>
      <c r="G31" s="94" t="str">
        <f>Formulação!H32</f>
        <v xml:space="preserve">Energia digestível </v>
      </c>
      <c r="H31" s="96" t="str">
        <f>Formulação!L32</f>
        <v>kcal/kg</v>
      </c>
      <c r="I31" s="95">
        <f>Formulação!I32</f>
        <v>2150</v>
      </c>
      <c r="J31" s="106">
        <f>Formulação!J32</f>
        <v>2182.3078527862745</v>
      </c>
      <c r="K31" s="108">
        <f>Formulação!K32</f>
        <v>2250</v>
      </c>
    </row>
    <row r="32" spans="1:11">
      <c r="A32" s="94"/>
      <c r="B32" s="95"/>
      <c r="C32" s="95"/>
      <c r="D32" s="106"/>
      <c r="E32" s="95"/>
      <c r="F32" s="94"/>
      <c r="G32" s="94" t="str">
        <f>Formulação!H33</f>
        <v>Energia metabolizável</v>
      </c>
      <c r="H32" s="96" t="str">
        <f>Formulação!L33</f>
        <v>kcal/kg</v>
      </c>
      <c r="I32" s="95">
        <f>Formulação!I33</f>
        <v>0</v>
      </c>
      <c r="J32" s="106">
        <f>Formulação!J33</f>
        <v>2054.6011834187566</v>
      </c>
      <c r="K32" s="108">
        <f>Formulação!K33</f>
        <v>2250</v>
      </c>
    </row>
    <row r="33" spans="1:11">
      <c r="A33" s="94" t="str">
        <f>Formulação!B34</f>
        <v>TOTAL</v>
      </c>
      <c r="B33" s="95"/>
      <c r="C33" s="95"/>
      <c r="D33" s="106">
        <f>Formulação!E34</f>
        <v>99.999999999999972</v>
      </c>
      <c r="E33" s="95"/>
      <c r="F33" s="94"/>
      <c r="G33" s="94" t="str">
        <f>Formulação!H34</f>
        <v>Celulose (FDA - LDA)</v>
      </c>
      <c r="H33" s="96" t="str">
        <f>Formulação!L34</f>
        <v>%</v>
      </c>
      <c r="I33" s="95">
        <f>Formulação!I34</f>
        <v>15</v>
      </c>
      <c r="J33" s="106">
        <f>Formulação!J34</f>
        <v>15.492515456590427</v>
      </c>
      <c r="K33" s="108">
        <f>Formulação!K34</f>
        <v>50</v>
      </c>
    </row>
    <row r="34" spans="1:11">
      <c r="A34" s="94"/>
      <c r="B34" s="95"/>
      <c r="C34" s="95"/>
      <c r="D34" s="106"/>
      <c r="E34" s="95"/>
      <c r="F34" s="94"/>
      <c r="G34" s="94" t="str">
        <f>Formulação!H35</f>
        <v>X1</v>
      </c>
      <c r="H34" s="96">
        <f>Formulação!L35</f>
        <v>0</v>
      </c>
      <c r="I34" s="95">
        <f>Formulação!I35</f>
        <v>0</v>
      </c>
      <c r="J34" s="106">
        <f>Formulação!J35</f>
        <v>0</v>
      </c>
      <c r="K34" s="108">
        <f>Formulação!K35</f>
        <v>0</v>
      </c>
    </row>
    <row r="35" spans="1:11">
      <c r="A35" s="94"/>
      <c r="B35" s="95"/>
      <c r="C35" s="95"/>
      <c r="D35" s="101"/>
      <c r="E35" s="95"/>
      <c r="F35" s="94"/>
      <c r="G35" s="94" t="str">
        <f>Formulação!H36</f>
        <v>X2</v>
      </c>
      <c r="H35" s="96">
        <f>Formulação!L36</f>
        <v>0</v>
      </c>
      <c r="I35" s="95">
        <f>Formulação!I36</f>
        <v>0</v>
      </c>
      <c r="J35" s="106">
        <f>Formulação!J36</f>
        <v>0</v>
      </c>
      <c r="K35" s="108">
        <f>Formulação!K36</f>
        <v>0</v>
      </c>
    </row>
    <row r="36" spans="1:11">
      <c r="A36" s="94"/>
      <c r="B36" s="95"/>
      <c r="C36" s="95"/>
      <c r="D36" s="101"/>
      <c r="E36" s="95"/>
      <c r="F36" s="94"/>
      <c r="G36" s="94" t="str">
        <f>Formulação!H37</f>
        <v>X3</v>
      </c>
      <c r="H36" s="96">
        <f>Formulação!L37</f>
        <v>0</v>
      </c>
      <c r="I36" s="95">
        <f>Formulação!I37</f>
        <v>0</v>
      </c>
      <c r="J36" s="106">
        <f>Formulação!J37</f>
        <v>0</v>
      </c>
      <c r="K36" s="108">
        <f>Formulação!K37</f>
        <v>0</v>
      </c>
    </row>
    <row r="37" spans="1:11">
      <c r="A37" s="94"/>
      <c r="B37" s="95"/>
      <c r="C37" s="95"/>
      <c r="D37" s="101"/>
      <c r="E37" s="95"/>
      <c r="F37" s="94"/>
      <c r="G37" s="94"/>
      <c r="H37" s="96"/>
      <c r="I37" s="95"/>
      <c r="J37" s="106"/>
      <c r="K37" s="108"/>
    </row>
    <row r="38" spans="1:11">
      <c r="A38" s="94"/>
      <c r="B38" s="95"/>
      <c r="C38" s="95"/>
      <c r="D38" s="101"/>
      <c r="E38" s="95"/>
      <c r="F38" s="94"/>
      <c r="G38" s="94"/>
      <c r="H38" s="96"/>
      <c r="I38" s="95"/>
      <c r="J38" s="106"/>
      <c r="K38" s="108"/>
    </row>
    <row r="39" spans="1:11">
      <c r="A39" s="94"/>
      <c r="B39" s="95"/>
      <c r="C39" s="95"/>
      <c r="D39" s="101"/>
      <c r="E39" s="95"/>
      <c r="F39" s="94"/>
      <c r="G39" s="94"/>
      <c r="H39" s="96"/>
      <c r="I39" s="95"/>
      <c r="J39" s="106"/>
      <c r="K39" s="108"/>
    </row>
    <row r="40" spans="1:11">
      <c r="A40" s="94"/>
      <c r="B40" s="95"/>
      <c r="C40" s="95"/>
      <c r="D40" s="101"/>
      <c r="E40" s="95"/>
      <c r="F40" s="94"/>
      <c r="G40" s="94"/>
      <c r="H40" s="96"/>
      <c r="I40" s="95"/>
      <c r="J40" s="106"/>
      <c r="K40" s="108"/>
    </row>
  </sheetData>
  <phoneticPr fontId="0" type="noConversion"/>
  <pageMargins left="0.78740157499999996" right="0.5" top="0.984251969" bottom="0.984251969" header="0.5" footer="0.5"/>
  <pageSetup orientation="landscape" horizontalDpi="4294967293" verticalDpi="300" r:id="rId1"/>
  <headerFooter alignWithMargins="0"/>
</worksheet>
</file>

<file path=xl/worksheets/sheet7.xml><?xml version="1.0" encoding="utf-8"?>
<worksheet xmlns="http://schemas.openxmlformats.org/spreadsheetml/2006/main" xmlns:r="http://schemas.openxmlformats.org/officeDocument/2006/relationships">
  <sheetPr codeName="Sheet6"/>
  <dimension ref="A1:L38"/>
  <sheetViews>
    <sheetView zoomScale="70" zoomScaleNormal="70" workbookViewId="0">
      <selection activeCell="M19" sqref="M19"/>
    </sheetView>
  </sheetViews>
  <sheetFormatPr baseColWidth="10" defaultColWidth="9.109375" defaultRowHeight="13.2"/>
  <cols>
    <col min="1" max="1" width="9.5546875" bestFit="1" customWidth="1"/>
    <col min="2" max="2" width="29.5546875" customWidth="1"/>
    <col min="3" max="3" width="9.6640625" style="2" customWidth="1"/>
    <col min="4" max="4" width="6.6640625" style="100" customWidth="1"/>
    <col min="5" max="8" width="6.6640625" customWidth="1"/>
  </cols>
  <sheetData>
    <row r="1" spans="1:9" ht="24.6">
      <c r="A1" s="116" t="s">
        <v>119</v>
      </c>
      <c r="D1" s="167"/>
      <c r="E1" s="168"/>
      <c r="F1" s="192"/>
      <c r="G1" s="192"/>
      <c r="H1" s="193"/>
      <c r="I1" s="193"/>
    </row>
    <row r="2" spans="1:9" ht="18" thickBot="1">
      <c r="B2" s="169">
        <f ca="1">NOW()</f>
        <v>42208.485647800924</v>
      </c>
    </row>
    <row r="3" spans="1:9" ht="18" thickBot="1">
      <c r="A3" s="195"/>
      <c r="B3" s="166" t="s">
        <v>120</v>
      </c>
      <c r="C3" s="288" t="str">
        <f>Formulação!D4</f>
        <v>Femeas reprodutrizes reposição</v>
      </c>
      <c r="D3" s="170"/>
      <c r="E3" s="171"/>
      <c r="F3" s="171"/>
      <c r="G3" s="171"/>
      <c r="H3" s="172"/>
      <c r="I3" s="194"/>
    </row>
    <row r="4" spans="1:9" ht="13.8" thickBot="1"/>
    <row r="5" spans="1:9" ht="21.6" thickBot="1">
      <c r="B5" s="125" t="s">
        <v>121</v>
      </c>
      <c r="C5" s="139">
        <v>200</v>
      </c>
      <c r="D5" s="138" t="s">
        <v>170</v>
      </c>
    </row>
    <row r="7" spans="1:9" ht="20.399999999999999">
      <c r="B7" s="140" t="s">
        <v>168</v>
      </c>
    </row>
    <row r="8" spans="1:9" ht="20.399999999999999">
      <c r="B8" s="141" t="s">
        <v>169</v>
      </c>
    </row>
    <row r="10" spans="1:9" ht="15.6">
      <c r="D10" s="126"/>
      <c r="E10" s="128"/>
      <c r="F10" s="127" t="s">
        <v>122</v>
      </c>
      <c r="G10" s="128"/>
      <c r="H10" s="129"/>
    </row>
    <row r="11" spans="1:9" ht="15.6">
      <c r="A11" s="130" t="s">
        <v>8</v>
      </c>
      <c r="B11" s="131" t="s">
        <v>123</v>
      </c>
      <c r="C11" s="132" t="str">
        <f>D5</f>
        <v>Quilos</v>
      </c>
      <c r="D11" s="133" t="s">
        <v>10</v>
      </c>
      <c r="E11" s="133" t="s">
        <v>10</v>
      </c>
      <c r="F11" s="133" t="s">
        <v>10</v>
      </c>
      <c r="G11" s="133" t="s">
        <v>10</v>
      </c>
      <c r="H11" s="133" t="s">
        <v>10</v>
      </c>
    </row>
    <row r="12" spans="1:9" ht="15.6">
      <c r="A12" s="134">
        <f>Formulação!E9</f>
        <v>0</v>
      </c>
      <c r="B12" s="142" t="str">
        <f>Formulação!B9</f>
        <v xml:space="preserve">Milho em grão </v>
      </c>
      <c r="C12" s="136">
        <f t="shared" ref="C12:C27" si="0">$C$5*A12/100</f>
        <v>0</v>
      </c>
      <c r="D12" s="137"/>
      <c r="E12" s="135"/>
      <c r="F12" s="135"/>
      <c r="G12" s="135"/>
      <c r="H12" s="56"/>
    </row>
    <row r="13" spans="1:9" ht="15.6">
      <c r="A13" s="134">
        <f>Formulação!E14</f>
        <v>0</v>
      </c>
      <c r="B13" s="142" t="str">
        <f>Formulação!B14</f>
        <v>Farelo de arroz</v>
      </c>
      <c r="C13" s="136">
        <f t="shared" si="0"/>
        <v>0</v>
      </c>
      <c r="D13" s="137"/>
      <c r="E13" s="135"/>
      <c r="F13" s="135"/>
      <c r="G13" s="135"/>
      <c r="H13" s="56"/>
    </row>
    <row r="14" spans="1:9" ht="15.6">
      <c r="A14" s="134">
        <f>Formulação!E20</f>
        <v>0</v>
      </c>
      <c r="B14" s="142" t="str">
        <f>Formulação!B20</f>
        <v>L-Lisina HCL - 98%</v>
      </c>
      <c r="C14" s="136">
        <f t="shared" si="0"/>
        <v>0</v>
      </c>
      <c r="D14" s="137"/>
      <c r="E14" s="135"/>
      <c r="F14" s="135"/>
      <c r="G14" s="135"/>
      <c r="H14" s="56"/>
    </row>
    <row r="15" spans="1:9" ht="15.6">
      <c r="A15" s="134">
        <f>Formulação!E23</f>
        <v>0</v>
      </c>
      <c r="B15" s="142" t="str">
        <f>Formulação!B23</f>
        <v>Óleo de soja</v>
      </c>
      <c r="C15" s="136">
        <f t="shared" si="0"/>
        <v>0</v>
      </c>
      <c r="D15" s="137"/>
      <c r="E15" s="135"/>
      <c r="F15" s="135"/>
      <c r="G15" s="135"/>
      <c r="H15" s="56"/>
    </row>
    <row r="16" spans="1:9" ht="15.6">
      <c r="A16" s="134">
        <f>Formulação!E21</f>
        <v>3.7271398130717375E-17</v>
      </c>
      <c r="B16" s="142" t="str">
        <f>Formulação!B21</f>
        <v>DL - Metionina - 99%</v>
      </c>
      <c r="C16" s="136">
        <f t="shared" si="0"/>
        <v>7.454279626143475E-17</v>
      </c>
      <c r="D16" s="137"/>
      <c r="E16" s="135"/>
      <c r="F16" s="135"/>
      <c r="G16" s="135"/>
      <c r="H16" s="56"/>
    </row>
    <row r="17" spans="1:12" ht="15.6">
      <c r="A17" s="134">
        <f>Formulação!E16</f>
        <v>0.5</v>
      </c>
      <c r="B17" s="142" t="str">
        <f>Formulação!B16</f>
        <v xml:space="preserve">Premix </v>
      </c>
      <c r="C17" s="136">
        <f t="shared" si="0"/>
        <v>1</v>
      </c>
      <c r="D17" s="137"/>
      <c r="E17" s="135"/>
      <c r="F17" s="135"/>
      <c r="G17" s="135"/>
      <c r="H17" s="56"/>
    </row>
    <row r="18" spans="1:12" ht="15.6">
      <c r="A18" s="134">
        <f>Formulação!E18</f>
        <v>0.51697599868446031</v>
      </c>
      <c r="B18" s="142" t="str">
        <f>Formulação!B18</f>
        <v>Fosfato bicálcico</v>
      </c>
      <c r="C18" s="136">
        <f t="shared" si="0"/>
        <v>1.0339519973689206</v>
      </c>
      <c r="D18" s="137"/>
      <c r="E18" s="135"/>
      <c r="F18" s="135"/>
      <c r="G18" s="135"/>
      <c r="H18" s="56"/>
    </row>
    <row r="19" spans="1:12" ht="15.6">
      <c r="A19" s="134">
        <f>Formulação!E19</f>
        <v>0.56256674806447882</v>
      </c>
      <c r="B19" s="142" t="str">
        <f>Formulação!B19</f>
        <v>Sal (NaCl)</v>
      </c>
      <c r="C19" s="136">
        <f t="shared" si="0"/>
        <v>1.1251334961289576</v>
      </c>
      <c r="D19" s="137"/>
      <c r="E19" s="135"/>
      <c r="F19" s="135"/>
      <c r="G19" s="135"/>
      <c r="H19" s="56"/>
    </row>
    <row r="20" spans="1:12" ht="15.6">
      <c r="A20" s="134">
        <f>Formulação!E17</f>
        <v>1</v>
      </c>
      <c r="B20" s="142" t="str">
        <f>Formulação!B17</f>
        <v xml:space="preserve">carbonato de cálcio </v>
      </c>
      <c r="C20" s="136">
        <f t="shared" si="0"/>
        <v>2</v>
      </c>
      <c r="D20" s="137"/>
      <c r="E20" s="135"/>
      <c r="F20" s="135"/>
      <c r="G20" s="135"/>
      <c r="H20" s="56"/>
      <c r="L20" t="s">
        <v>7</v>
      </c>
    </row>
    <row r="21" spans="1:12" ht="15.6">
      <c r="A21" s="134">
        <f>Formulação!E12</f>
        <v>1.710135500952072</v>
      </c>
      <c r="B21" s="142" t="str">
        <f>Formulação!B12</f>
        <v>Farelo de girassol 28</v>
      </c>
      <c r="C21" s="136">
        <f t="shared" si="0"/>
        <v>3.420271001904144</v>
      </c>
      <c r="D21" s="137"/>
      <c r="E21" s="135"/>
      <c r="F21" s="135"/>
      <c r="G21" s="135"/>
      <c r="H21" s="56"/>
    </row>
    <row r="22" spans="1:12" ht="15.6">
      <c r="A22" s="134">
        <f>Formulação!E11</f>
        <v>5</v>
      </c>
      <c r="B22" s="142" t="str">
        <f>Formulação!B11</f>
        <v>Melaço de beterraba</v>
      </c>
      <c r="C22" s="136">
        <f t="shared" si="0"/>
        <v>10</v>
      </c>
      <c r="D22" s="137"/>
      <c r="E22" s="135"/>
      <c r="F22" s="135"/>
      <c r="G22" s="135"/>
      <c r="H22" s="56"/>
    </row>
    <row r="23" spans="1:12" ht="15.6">
      <c r="A23" s="134">
        <f>Formulação!E15</f>
        <v>10</v>
      </c>
      <c r="B23" s="142" t="str">
        <f>Formulação!B15</f>
        <v>Palha de trigo</v>
      </c>
      <c r="C23" s="136">
        <f t="shared" si="0"/>
        <v>20</v>
      </c>
      <c r="D23" s="137"/>
      <c r="E23" s="135"/>
      <c r="F23" s="135"/>
      <c r="G23" s="135"/>
      <c r="H23" s="56"/>
    </row>
    <row r="24" spans="1:12" ht="15.6">
      <c r="A24" s="134">
        <f>Formulação!E22</f>
        <v>10.485498205833757</v>
      </c>
      <c r="B24" s="142" t="str">
        <f>Formulação!B22</f>
        <v>Farelo de soja 46</v>
      </c>
      <c r="C24" s="136">
        <f t="shared" si="0"/>
        <v>20.970996411667514</v>
      </c>
      <c r="D24" s="137"/>
      <c r="E24" s="135"/>
      <c r="F24" s="135"/>
      <c r="G24" s="135"/>
      <c r="H24" s="56"/>
    </row>
    <row r="25" spans="1:12" ht="15.6">
      <c r="A25" s="134">
        <f>Formulação!E8</f>
        <v>15</v>
      </c>
      <c r="B25" s="142" t="str">
        <f>Formulação!B8</f>
        <v xml:space="preserve">Cevada </v>
      </c>
      <c r="C25" s="136">
        <f t="shared" si="0"/>
        <v>30</v>
      </c>
      <c r="D25" s="137"/>
      <c r="E25" s="135"/>
      <c r="F25" s="135"/>
      <c r="G25" s="135"/>
      <c r="H25" s="56"/>
    </row>
    <row r="26" spans="1:12" ht="15.6">
      <c r="A26" s="134">
        <f>Formulação!E10</f>
        <v>25</v>
      </c>
      <c r="B26" s="142" t="str">
        <f>Formulação!B10</f>
        <v>Farelo de trigo</v>
      </c>
      <c r="C26" s="136">
        <f t="shared" si="0"/>
        <v>50</v>
      </c>
      <c r="D26" s="137"/>
      <c r="E26" s="135"/>
      <c r="F26" s="135"/>
      <c r="G26" s="135"/>
      <c r="H26" s="56"/>
    </row>
    <row r="27" spans="1:12" ht="15.6">
      <c r="A27" s="134">
        <f>Formulação!E13</f>
        <v>30.224823546465196</v>
      </c>
      <c r="B27" s="142" t="str">
        <f>Formulação!B13</f>
        <v>Feno de alfafa 15</v>
      </c>
      <c r="C27" s="136">
        <f t="shared" si="0"/>
        <v>60.449647092930391</v>
      </c>
      <c r="D27" s="137"/>
      <c r="E27" s="135"/>
      <c r="F27" s="135"/>
      <c r="G27" s="135"/>
      <c r="H27" s="56"/>
    </row>
    <row r="28" spans="1:12" ht="15.6">
      <c r="A28" s="134">
        <f>Formulação!E24</f>
        <v>0</v>
      </c>
      <c r="B28" s="142">
        <f>Formulação!B24</f>
        <v>0</v>
      </c>
      <c r="C28" s="136">
        <f t="shared" ref="C28:C36" si="1">$C$5*A28/100</f>
        <v>0</v>
      </c>
      <c r="D28" s="137"/>
      <c r="E28" s="135"/>
      <c r="F28" s="135"/>
      <c r="G28" s="135"/>
      <c r="H28" s="56"/>
    </row>
    <row r="29" spans="1:12" ht="15.6">
      <c r="A29" s="134">
        <f>Formulação!E25</f>
        <v>0</v>
      </c>
      <c r="B29" s="142">
        <f>Formulação!B25</f>
        <v>0</v>
      </c>
      <c r="C29" s="136">
        <f t="shared" si="1"/>
        <v>0</v>
      </c>
      <c r="D29" s="137"/>
      <c r="E29" s="135"/>
      <c r="F29" s="135"/>
      <c r="G29" s="135"/>
      <c r="H29" s="56"/>
    </row>
    <row r="30" spans="1:12" ht="15.6">
      <c r="A30" s="134">
        <f>Formulação!E26</f>
        <v>0</v>
      </c>
      <c r="B30" s="142">
        <f>Formulação!B26</f>
        <v>0</v>
      </c>
      <c r="C30" s="136">
        <f t="shared" si="1"/>
        <v>0</v>
      </c>
      <c r="D30" s="137"/>
      <c r="E30" s="135"/>
      <c r="F30" s="135"/>
      <c r="G30" s="135"/>
      <c r="H30" s="56"/>
    </row>
    <row r="31" spans="1:12" ht="15.6">
      <c r="A31" s="134">
        <f>Formulação!E27</f>
        <v>0</v>
      </c>
      <c r="B31" s="142">
        <f>Formulação!B27</f>
        <v>0</v>
      </c>
      <c r="C31" s="136">
        <f t="shared" si="1"/>
        <v>0</v>
      </c>
      <c r="D31" s="137"/>
      <c r="E31" s="135"/>
      <c r="F31" s="135"/>
      <c r="G31" s="135"/>
      <c r="H31" s="56"/>
    </row>
    <row r="32" spans="1:12" ht="15.6">
      <c r="A32" s="134">
        <f>Formulação!E28</f>
        <v>0</v>
      </c>
      <c r="B32" s="142">
        <f>Formulação!B28</f>
        <v>0</v>
      </c>
      <c r="C32" s="136">
        <f t="shared" si="1"/>
        <v>0</v>
      </c>
      <c r="D32" s="137"/>
      <c r="E32" s="135"/>
      <c r="F32" s="135"/>
      <c r="G32" s="135"/>
      <c r="H32" s="56"/>
    </row>
    <row r="33" spans="1:8" ht="15.6">
      <c r="A33" s="134">
        <f>Formulação!E29</f>
        <v>0</v>
      </c>
      <c r="B33" s="142">
        <f>Formulação!B29</f>
        <v>0</v>
      </c>
      <c r="C33" s="136">
        <f t="shared" si="1"/>
        <v>0</v>
      </c>
      <c r="D33" s="137"/>
      <c r="E33" s="135"/>
      <c r="F33" s="135"/>
      <c r="G33" s="135"/>
      <c r="H33" s="56"/>
    </row>
    <row r="34" spans="1:8" ht="15.6">
      <c r="A34" s="134">
        <f>Formulação!E30</f>
        <v>0</v>
      </c>
      <c r="B34" s="142">
        <f>Formulação!B30</f>
        <v>0</v>
      </c>
      <c r="C34" s="136">
        <f t="shared" si="1"/>
        <v>0</v>
      </c>
      <c r="D34" s="137"/>
      <c r="E34" s="135"/>
      <c r="F34" s="135"/>
      <c r="G34" s="135"/>
      <c r="H34" s="56"/>
    </row>
    <row r="35" spans="1:8" ht="15.6">
      <c r="A35" s="134">
        <f>Formulação!E31</f>
        <v>0</v>
      </c>
      <c r="B35" s="142">
        <f>Formulação!B31</f>
        <v>0</v>
      </c>
      <c r="C35" s="136">
        <f t="shared" si="1"/>
        <v>0</v>
      </c>
      <c r="D35" s="137"/>
      <c r="E35" s="135"/>
      <c r="F35" s="135"/>
      <c r="G35" s="135"/>
      <c r="H35" s="56"/>
    </row>
    <row r="36" spans="1:8" ht="15.6">
      <c r="A36" s="134">
        <f>Formulação!E32</f>
        <v>0</v>
      </c>
      <c r="B36" s="142">
        <f>Formulação!B32</f>
        <v>0</v>
      </c>
      <c r="C36" s="136">
        <f t="shared" si="1"/>
        <v>0</v>
      </c>
      <c r="D36" s="137"/>
      <c r="E36" s="135"/>
      <c r="F36" s="135"/>
      <c r="G36" s="135"/>
      <c r="H36" s="56"/>
    </row>
    <row r="38" spans="1:8" ht="15.6">
      <c r="A38" s="148">
        <f>SUM(A12:A37)</f>
        <v>99.999999999999972</v>
      </c>
      <c r="B38" s="149" t="s">
        <v>9</v>
      </c>
      <c r="C38" s="148">
        <f>SUM(C12:C37)</f>
        <v>199.99999999999994</v>
      </c>
      <c r="D38" s="148" t="s">
        <v>170</v>
      </c>
    </row>
  </sheetData>
  <sortState ref="A12:C27">
    <sortCondition ref="A12"/>
  </sortState>
  <phoneticPr fontId="0" type="noConversion"/>
  <pageMargins left="0.78740157499999996" right="0.78740157499999996" top="0.984251969" bottom="0.984251969" header="0.5" footer="0.5"/>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baseColWidth="10" defaultColWidth="11.44140625"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Créditos </vt:lpstr>
      <vt:lpstr>Ingredientes</vt:lpstr>
      <vt:lpstr>Nutrientes</vt:lpstr>
      <vt:lpstr>Formulação</vt:lpstr>
      <vt:lpstr>Gráficos</vt:lpstr>
      <vt:lpstr>Especificações do alimento</vt:lpstr>
      <vt:lpstr>Fabricação</vt:lpstr>
      <vt:lpstr>Feuil1</vt:lpstr>
      <vt:lpstr>Celulose</vt:lpstr>
      <vt:lpstr>Fabricação!Zone_d_impression</vt:lpstr>
    </vt:vector>
  </TitlesOfParts>
  <Company>University of Georgia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Georgia</dc:creator>
  <cp:lastModifiedBy>xx</cp:lastModifiedBy>
  <cp:lastPrinted>2010-09-03T10:11:28Z</cp:lastPrinted>
  <dcterms:created xsi:type="dcterms:W3CDTF">2000-09-28T18:54:21Z</dcterms:created>
  <dcterms:modified xsi:type="dcterms:W3CDTF">2015-07-23T09:40:09Z</dcterms:modified>
</cp:coreProperties>
</file>